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tabRatio="779" activeTab="1"/>
  </bookViews>
  <sheets>
    <sheet name="Приложение 1 Базовый" sheetId="2" r:id="rId1"/>
    <sheet name="Приложение 2 Коэффиц." sheetId="3" r:id="rId2"/>
  </sheets>
  <externalReferences>
    <externalReference r:id="rId3"/>
  </externalReferences>
  <definedNames>
    <definedName name="_xlnm.Print_Titles" localSheetId="0">'Приложение 1 Базовый'!$3:$6</definedName>
    <definedName name="_xlnm.Print_Titles" localSheetId="1">'Приложение 2 Коэффиц.'!$3:$5</definedName>
  </definedNames>
  <calcPr calcId="144525"/>
</workbook>
</file>

<file path=xl/calcChain.xml><?xml version="1.0" encoding="utf-8"?>
<calcChain xmlns="http://schemas.openxmlformats.org/spreadsheetml/2006/main">
  <c r="F266" i="3" l="1"/>
  <c r="F162" i="3" l="1"/>
  <c r="F209" i="3"/>
  <c r="F212" i="3"/>
  <c r="F235" i="3"/>
  <c r="F257" i="3" l="1"/>
  <c r="F264" i="3"/>
  <c r="F263" i="3"/>
  <c r="F262" i="3"/>
  <c r="F261" i="3"/>
  <c r="F260" i="3"/>
  <c r="F259" i="3"/>
  <c r="F273" i="3"/>
  <c r="F275" i="3"/>
  <c r="F281" i="3"/>
  <c r="F280" i="3"/>
  <c r="F283" i="3"/>
  <c r="F289" i="3"/>
  <c r="F288" i="3"/>
  <c r="F291" i="3"/>
  <c r="F295" i="3"/>
  <c r="F294" i="3"/>
  <c r="F293" i="3"/>
  <c r="F301" i="3"/>
  <c r="F300" i="3"/>
  <c r="F299" i="3"/>
  <c r="I29" i="3"/>
  <c r="F21" i="3"/>
  <c r="F19" i="3"/>
  <c r="F18" i="3"/>
  <c r="F17" i="3"/>
  <c r="F15" i="3"/>
  <c r="F14" i="3"/>
  <c r="F12" i="3"/>
  <c r="F9" i="3"/>
  <c r="G8" i="2"/>
  <c r="F7" i="3" s="1"/>
  <c r="F75" i="3"/>
  <c r="F65" i="3"/>
  <c r="F63" i="3"/>
  <c r="F11" i="3"/>
  <c r="J29" i="3" l="1"/>
  <c r="I176" i="3"/>
  <c r="I125" i="3"/>
  <c r="I257" i="3" l="1"/>
  <c r="I295" i="3" l="1"/>
  <c r="I294" i="3"/>
  <c r="I293" i="3"/>
  <c r="I53" i="3"/>
  <c r="J53" i="3" l="1"/>
  <c r="I61" i="3"/>
  <c r="I43" i="3"/>
  <c r="I31" i="3"/>
  <c r="J31" i="3" l="1"/>
  <c r="J43" i="3"/>
  <c r="I7" i="3" l="1"/>
  <c r="J7" i="3" l="1"/>
  <c r="I71" i="3"/>
  <c r="I69" i="3"/>
  <c r="I207" i="3"/>
  <c r="I211" i="3"/>
  <c r="I210" i="3"/>
  <c r="I209" i="3"/>
  <c r="I162" i="3" l="1"/>
  <c r="I75" i="3"/>
  <c r="I15" i="3" l="1"/>
  <c r="I167" i="3"/>
  <c r="I205" i="3"/>
  <c r="I138" i="3"/>
  <c r="J15" i="3" l="1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5" i="3"/>
  <c r="I174" i="3"/>
  <c r="I173" i="3"/>
  <c r="I172" i="3"/>
  <c r="I171" i="3"/>
  <c r="I170" i="3"/>
  <c r="I169" i="3"/>
  <c r="I168" i="3"/>
  <c r="I166" i="3"/>
  <c r="I44" i="3"/>
  <c r="J44" i="3" l="1"/>
  <c r="I252" i="3"/>
  <c r="I286" i="3"/>
  <c r="I230" i="3"/>
  <c r="I149" i="3"/>
  <c r="I26" i="3" l="1"/>
  <c r="J26" i="3" l="1"/>
  <c r="I35" i="3"/>
  <c r="I24" i="3"/>
  <c r="I140" i="3"/>
  <c r="J24" i="3" l="1"/>
  <c r="J35" i="3"/>
  <c r="I59" i="3"/>
  <c r="I58" i="3"/>
  <c r="I135" i="3"/>
  <c r="J59" i="3" l="1"/>
  <c r="J58" i="3"/>
  <c r="I12" i="3"/>
  <c r="J12" i="3" l="1"/>
  <c r="I277" i="3"/>
  <c r="I136" i="3"/>
  <c r="I124" i="3"/>
  <c r="I102" i="3"/>
  <c r="I78" i="3"/>
  <c r="I77" i="3"/>
  <c r="I38" i="3" l="1"/>
  <c r="I153" i="3"/>
  <c r="I151" i="3"/>
  <c r="I133" i="3"/>
  <c r="J38" i="3" l="1"/>
  <c r="I67" i="3"/>
  <c r="I65" i="3"/>
  <c r="I63" i="3"/>
  <c r="I255" i="3"/>
  <c r="I254" i="3"/>
  <c r="I253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3" i="3"/>
  <c r="I232" i="3"/>
  <c r="I231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" i="3" l="1"/>
  <c r="I19" i="3"/>
  <c r="I18" i="3"/>
  <c r="I17" i="3"/>
  <c r="I14" i="3"/>
  <c r="I11" i="3"/>
  <c r="I9" i="3"/>
  <c r="J21" i="3" l="1"/>
  <c r="J19" i="3"/>
  <c r="J18" i="3"/>
  <c r="J17" i="3"/>
  <c r="J14" i="3"/>
  <c r="J11" i="3"/>
  <c r="J9" i="3"/>
  <c r="I39" i="3"/>
  <c r="I40" i="3"/>
  <c r="I41" i="3"/>
  <c r="I42" i="3"/>
  <c r="I45" i="3"/>
  <c r="I46" i="3"/>
  <c r="I47" i="3"/>
  <c r="I37" i="3"/>
  <c r="I273" i="3"/>
  <c r="I275" i="3"/>
  <c r="I278" i="3"/>
  <c r="I280" i="3"/>
  <c r="I281" i="3"/>
  <c r="I283" i="3"/>
  <c r="I285" i="3"/>
  <c r="I289" i="3"/>
  <c r="I288" i="3"/>
  <c r="I291" i="3"/>
  <c r="I297" i="3"/>
  <c r="I300" i="3"/>
  <c r="I301" i="3"/>
  <c r="I299" i="3"/>
  <c r="I271" i="3"/>
  <c r="I270" i="3"/>
  <c r="I269" i="3"/>
  <c r="I268" i="3"/>
  <c r="I267" i="3"/>
  <c r="I266" i="3"/>
  <c r="J47" i="3" l="1"/>
  <c r="J45" i="3"/>
  <c r="J41" i="3"/>
  <c r="J39" i="3"/>
  <c r="J37" i="3"/>
  <c r="J46" i="3"/>
  <c r="J42" i="3"/>
  <c r="J40" i="3"/>
  <c r="I260" i="3"/>
  <c r="I261" i="3"/>
  <c r="I262" i="3"/>
  <c r="I263" i="3"/>
  <c r="I264" i="3"/>
  <c r="I259" i="3"/>
  <c r="I201" i="3"/>
  <c r="I202" i="3"/>
  <c r="I203" i="3"/>
  <c r="I200" i="3"/>
  <c r="I164" i="3"/>
  <c r="I160" i="3"/>
  <c r="I158" i="3"/>
  <c r="I157" i="3"/>
  <c r="I156" i="3"/>
  <c r="I155" i="3"/>
  <c r="I154" i="3"/>
  <c r="I152" i="3"/>
  <c r="I150" i="3"/>
  <c r="I148" i="3"/>
  <c r="I147" i="3"/>
  <c r="I146" i="3"/>
  <c r="I145" i="3"/>
  <c r="I144" i="3"/>
  <c r="I142" i="3"/>
  <c r="I141" i="3"/>
  <c r="I139" i="3"/>
  <c r="I137" i="3"/>
  <c r="I134" i="3"/>
  <c r="I132" i="3"/>
  <c r="I131" i="3"/>
  <c r="I130" i="3"/>
  <c r="I129" i="3"/>
  <c r="I128" i="3"/>
  <c r="I127" i="3"/>
  <c r="I126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60" i="3"/>
  <c r="I57" i="3"/>
  <c r="I56" i="3"/>
  <c r="I55" i="3"/>
  <c r="I54" i="3"/>
  <c r="I51" i="3"/>
  <c r="I49" i="3"/>
  <c r="I50" i="3"/>
  <c r="I73" i="3"/>
  <c r="I70" i="3"/>
  <c r="J51" i="3" l="1"/>
  <c r="J57" i="3"/>
  <c r="J50" i="3"/>
  <c r="J55" i="3"/>
  <c r="J49" i="3"/>
  <c r="J54" i="3"/>
  <c r="J56" i="3"/>
  <c r="I25" i="3"/>
  <c r="I27" i="3"/>
  <c r="I28" i="3"/>
  <c r="I30" i="3"/>
  <c r="I32" i="3"/>
  <c r="I33" i="3"/>
  <c r="I23" i="3"/>
  <c r="J23" i="3" l="1"/>
  <c r="J32" i="3"/>
  <c r="J28" i="3"/>
  <c r="J25" i="3"/>
  <c r="J33" i="3"/>
  <c r="J30" i="3"/>
  <c r="J27" i="3"/>
</calcChain>
</file>

<file path=xl/sharedStrings.xml><?xml version="1.0" encoding="utf-8"?>
<sst xmlns="http://schemas.openxmlformats.org/spreadsheetml/2006/main" count="743" uniqueCount="277">
  <si>
    <t>реестровый номер</t>
  </si>
  <si>
    <t>Наименование базовой услуги</t>
  </si>
  <si>
    <t>Содержание услуги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</si>
  <si>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по профилям:</t>
  </si>
  <si>
    <t>"Психиатрия"</t>
  </si>
  <si>
    <t>"Фтизиатрия"</t>
  </si>
  <si>
    <t>Инфекционные болезни (в части синдрома приобретенного иммунодефицита (ВИЧ-инфекции))</t>
  </si>
  <si>
    <t>"Психиатрия-наркология (в части наркологии)"</t>
  </si>
  <si>
    <t>"Дерматовенерология (в части венерологии)"</t>
  </si>
  <si>
    <t>Стационар</t>
  </si>
  <si>
    <t xml:space="preserve">Паллиативная медицинская помощь </t>
  </si>
  <si>
    <t>Первичная медико-санитарная помощь, не включенная в базовую программу обязательного медицинского страхования</t>
  </si>
  <si>
    <t>Дневной стационар</t>
  </si>
  <si>
    <t>Организация круглосуточного приема, содержания, выхаживания и воспитания детей</t>
  </si>
  <si>
    <t>Библиотечное, библиографическое и информационное обслуживание библиотеки</t>
  </si>
  <si>
    <t>В стационарных условиях</t>
  </si>
  <si>
    <t>Первичная медико-санитарная помощь, в части диагностики и лечения</t>
  </si>
  <si>
    <t>Психиатрия</t>
  </si>
  <si>
    <t>Наркология</t>
  </si>
  <si>
    <t>Фтизиатрия</t>
  </si>
  <si>
    <t>Венерология</t>
  </si>
  <si>
    <t>ВИЧ-инфекция</t>
  </si>
  <si>
    <t>Психотерапия</t>
  </si>
  <si>
    <t>Клиничес кая лаборатор ная диагностика</t>
  </si>
  <si>
    <t>Первичная медико-санитарная помощь в части профилактики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</si>
  <si>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</si>
  <si>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вне медицинской оргазизации</t>
  </si>
  <si>
    <t>Патологическая анатомия</t>
  </si>
  <si>
    <t>Обеспечение специальными молочными продуктами детского питания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</si>
  <si>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</si>
  <si>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</si>
  <si>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</si>
  <si>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</si>
  <si>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Судебно-медицинская экспертиза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</si>
  <si>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</si>
  <si>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Судебно-психиатрическая экспертиза</t>
  </si>
  <si>
    <t>Заготовка,хранение, транспортировка и обеспечение безопасности донорской крови и ее компонентов</t>
  </si>
  <si>
    <t>Медицинское освидетельствование на состояние опьянения (алкогольного, наркотического или иного токсического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</si>
  <si>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</si>
  <si>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</t>
  </si>
  <si>
    <t>Проведение тестирования медицинских и фармацевтических работников с использованием программных продуктов</t>
  </si>
  <si>
    <t>Исполнение функций оператора медицинской информационной системы</t>
  </si>
  <si>
    <t>Условие, отражающее специфику услуги (работы)</t>
  </si>
  <si>
    <t>Учреждение: БУЗ Орловской области "Орловская областная психиатрическая больница</t>
  </si>
  <si>
    <t>Учреждение: БУЗ Орловской области "Орловский противотуберкулезный диспансер"</t>
  </si>
  <si>
    <t>Учреждение: БУЗ Орловской области "Орловский наркологический диспансер"</t>
  </si>
  <si>
    <t>Учреждение: БУЗ Орловской области  "Ливенская центральная районная больница"</t>
  </si>
  <si>
    <t>Учреждение: БУЗ Орловской области  "Мценская центральная районная больница"</t>
  </si>
  <si>
    <t>Учреждение: БУЗ Орловской области "Орловский областной кожно-венерологический диспансер"</t>
  </si>
  <si>
    <t>Учреждение: БУЗ ОО "НКМЦ им. З.И. Круглой"</t>
  </si>
  <si>
    <t>Учреждение: БУЗ Орловской области "Орловский онкологический диспансер"</t>
  </si>
  <si>
    <t>Учреждение: БУЗ Орловской области "Орловская областная клиническая больница"</t>
  </si>
  <si>
    <t>Учреждение: БУЗ Орловской области " Больница скорой медицинской помощи им. Семашко"</t>
  </si>
  <si>
    <t>Учреждение: БУЗ Орловской области  "Болховская центральная районная больница"</t>
  </si>
  <si>
    <t>Учреждение: БУЗ Орловской области  "Знаменская центральная районная больница"</t>
  </si>
  <si>
    <t>Учреждение: БУЗ Орловской области  "Колпнянская центральная районная больница"</t>
  </si>
  <si>
    <t>Учреждение: БУЗ Орловской области  "Покровская  центральная районная больница"</t>
  </si>
  <si>
    <t>Учреждение: БУЗ Орловской области  "Нарышкинская центральная районная больница"</t>
  </si>
  <si>
    <t>Учреждение: БУЗ Орловской области  "Свердловская  центральная районная больница"</t>
  </si>
  <si>
    <t>Учреждение: БУЗ Орловской области  "Новодеревеньковская  ЦРБ"</t>
  </si>
  <si>
    <t>Учреждение: БУЗ Орловской области "Областной психоневрологический диспансер"</t>
  </si>
  <si>
    <t>Учреждение: БУЗ Орловской области  "Верховская центральная районная больница"</t>
  </si>
  <si>
    <t>Учреждение: БУЗ Орловской области  "Глазуновская центральная районная больница"</t>
  </si>
  <si>
    <t>Учреждение: БУЗ Орловской области  "Дмитровская центральная районная больница"</t>
  </si>
  <si>
    <t>Учреждение: БУЗ Орловской области  "Должанская центральная районная больница"</t>
  </si>
  <si>
    <t>Учреждение: БУЗ Орловской области  "Залегощенская центральная районная больница"</t>
  </si>
  <si>
    <t>Учреждение: БУЗ Орловской области  "Корсаковская центральная районная больница"</t>
  </si>
  <si>
    <t>Учреждение: БУЗ Орловской области  "Краснозоренская центральная районная больница"</t>
  </si>
  <si>
    <t>Учреждение: БУЗ Орловской области  "Кромская центральная районная больница"</t>
  </si>
  <si>
    <t>Учреждение: БУЗ Орловской области  "Малоархангельская ЦРБ"</t>
  </si>
  <si>
    <t>Учреждение: БУЗ Орловской области  "Новосильская  центральная районная больница"</t>
  </si>
  <si>
    <t>Учреждение: БУЗ Орловской области  "Сосковская центральная районная больница"</t>
  </si>
  <si>
    <t>Учреждение: БУЗ Орловской области  "Троснянская центральная районная больница"</t>
  </si>
  <si>
    <t>Учреждение: БУЗ Орловской области  "Хотынецкая центральная районная больница"</t>
  </si>
  <si>
    <t>Учреждение: БУЗ Орловской области  "Шаблыкинская центральная районная больница"</t>
  </si>
  <si>
    <t>Учреждение: БУЗ Орловской области "Орловская областная психиатрическая больница"</t>
  </si>
  <si>
    <t>Учреждение: КУЗ Орловской области "Специализированный дом ребенка"</t>
  </si>
  <si>
    <t>Учреждение: БУ Орловской области "Областная научная медицинская библиотека"</t>
  </si>
  <si>
    <t>Учреждение: БУЗ Орловской области "Орловский областной центр по профилактике и борьбе со СПИД и инфекционными заболеваниями"</t>
  </si>
  <si>
    <t>Учреждение: БУЗ Орловской области "Областной врачебно-физкультурный диспансер"</t>
  </si>
  <si>
    <t>Учреждение: БУЗ Орловской области "Станция скорой медицинской помощи"</t>
  </si>
  <si>
    <t>Учреждение: БУЗ Орловской области  "Плещеевская  центральная районная больница"</t>
  </si>
  <si>
    <t>Учреждение: БУЗ Орловской области  "Новодеревеньковская  центральная районная больница"</t>
  </si>
  <si>
    <t>Учреждение: БУЗ Орловской области " Городская больница им. С.П.Боткина"</t>
  </si>
  <si>
    <t>Учреждение: БУЗ Орловской области  "Детская поликлиника № 1"</t>
  </si>
  <si>
    <t>Учреждение: БУЗ Орловской области  "Детская поликлиника №2"</t>
  </si>
  <si>
    <t>Учреждение: БУЗ Орловской области  "Детская поликлиника № 3"</t>
  </si>
  <si>
    <t>Учреждение: БУЗ Орловской области "Орловская областная стоматологическая поликлиника"</t>
  </si>
  <si>
    <t>Учреждение: казенное учреждение здравоохранения особого типа Орловской области "Орловский областной медицинский центр мобилизационных резервов "Резерв"</t>
  </si>
  <si>
    <t>Учреждение: БУЗ Орловской области " Орловская дезинфекционная станция"</t>
  </si>
  <si>
    <t>Учреждение: БУЗ Орловской области "Орловское бюро судебно-медицинской экспертизы"</t>
  </si>
  <si>
    <t>Учреждение: БУЗ Орловской области "Орловская станция переливания крови"</t>
  </si>
  <si>
    <t>Библиотечное, библиографическое и информационное обслуживание пользователей библиотеки</t>
  </si>
  <si>
    <t>Формы и  условие оказания</t>
  </si>
  <si>
    <t>амбулатоно</t>
  </si>
  <si>
    <t>РАБОТЫ</t>
  </si>
  <si>
    <t>УСЛУГИ</t>
  </si>
  <si>
    <t>число пациентов, человек</t>
  </si>
  <si>
    <t>Медицинская помощь в экстренной форме незастрахованным гражданам в системе обязательного медицинского страхования</t>
  </si>
  <si>
    <t>В амбулаторных условиях</t>
  </si>
  <si>
    <t>Учреждение: БУЗ Орловской области  " Поликлиника № 3"</t>
  </si>
  <si>
    <t>Амбулаторно</t>
  </si>
  <si>
    <t>Медицинская помощь в экстренной форме незастрахованным гражданам в системе обязательного медицинского страхования"</t>
  </si>
  <si>
    <t>Базовый норматив затрат на оказание услуг (выполнение работ), рублей</t>
  </si>
  <si>
    <t>Наименование показателя</t>
  </si>
  <si>
    <t>Приложение 1.</t>
  </si>
  <si>
    <t>Высокотехнологичная медицинская помощь, не включенная в базовую программу обязательного медицинского страхования по профилям</t>
  </si>
  <si>
    <t>8/Детская хирургия в период новорожденности</t>
  </si>
  <si>
    <t xml:space="preserve">9/ Комбустиология   </t>
  </si>
  <si>
    <t>37/Сердечно-сосудистая хирургия</t>
  </si>
  <si>
    <t>51/Травматология и ортопедия</t>
  </si>
  <si>
    <t xml:space="preserve"> Площадь обработанных очагов</t>
  </si>
  <si>
    <t xml:space="preserve">Вес обработанных в дезинфекционных камерах вещей из очага </t>
  </si>
  <si>
    <t>кв.м.</t>
  </si>
  <si>
    <t>кг</t>
  </si>
  <si>
    <t>Количество мероприятий, штука</t>
  </si>
  <si>
    <t>Число пациентов Человек</t>
  </si>
  <si>
    <t>Случаев госпитализации, условная единица</t>
  </si>
  <si>
    <t>БУЗ Орловской области "МИАЦ"</t>
  </si>
  <si>
    <t>Учреждение: БУЗ Орловской области  " Поликлиника №2"</t>
  </si>
  <si>
    <t>амбулаторно</t>
  </si>
  <si>
    <t>Примечание:</t>
  </si>
  <si>
    <t xml:space="preserve">Отраслевой корректирующий коэффициент учитывает показатели отраслевой специфики учреждения
</t>
  </si>
  <si>
    <t>Наименование территориального корректирующего коэффициента</t>
  </si>
  <si>
    <t>Значение коэффициента</t>
  </si>
  <si>
    <t>1.Коэффициент по оплате труда медицинским работникам, работающим на селе</t>
  </si>
  <si>
    <t>1,25; 1,30</t>
  </si>
  <si>
    <t>определяется индивидуально для медицинских организаций в соответствии НК РФ и иными нормативно-правовыма актами, а также в соответствии с действующими тарифами.</t>
  </si>
  <si>
    <t xml:space="preserve"> Территориальный корректирующий коэффициент включает территориальный корректирующий коэффициент на оплату труда с начислениями на выплаты по оплате труда и территориальный корректирующий коэффициент на коммунальные услуги и на содержание недвижимого имущества.</t>
  </si>
  <si>
    <t>Наименование отраслевого корректирующего коэффициента</t>
  </si>
  <si>
    <t>2. Коэффициент по коммунальным услугам, коэффициент на содержание недвижимого имущества</t>
  </si>
  <si>
    <t>1.Коэффициент по оплате труда медицинским работникам, участвующие в оказании психиатрической помощи</t>
  </si>
  <si>
    <t>2.Коэффициент по оплате труда медицинским работникам, участвующие в оказании противотуберкулезной помощи</t>
  </si>
  <si>
    <t>кол-во освидетельствований, штука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</si>
  <si>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</t>
  </si>
  <si>
    <t>3.Коэффициент по оплате труда медицинским работникам, осуществляющие диагностику и лечение ВИЧ-инфицированных, а также лица, работа которых связана с материалами, содержащими вирус иммунодефицита участвующие в оказании противотуберкулезной помощи</t>
  </si>
  <si>
    <t>Клиническая лаборатор ная диагностика</t>
  </si>
  <si>
    <t>Приложение 2.</t>
  </si>
  <si>
    <t>* Коэффициент выравнивания применяется Департаментом здравоохранения Орловской области в целях доведения расчетного значения объема финансового обеспечения выполнения государственного задания  до объема финансового обеспечения выполнения государственного задания по госуслуге (работе) в целом, предусмотренного бюджетной росписью на соответствующий год ( с учетом уровня оказания медицинской помощи).</t>
  </si>
  <si>
    <t>Корректирующие коэффициенты к базовому нормативу затрат</t>
  </si>
  <si>
    <t xml:space="preserve">отраслевой 
корректирующий
коэффициент 
</t>
  </si>
  <si>
    <t xml:space="preserve">территориальный
корректирующий
коэффициент
</t>
  </si>
  <si>
    <t>ИТОГО, базовый норматив затрат с учетом корректирующих коэффициентов на 1 услуги, рублей</t>
  </si>
  <si>
    <t>Базовый норматив затрат на оказание                    1 ед. услуги, рублей</t>
  </si>
  <si>
    <t>Учреждение: БУЗ Орловской области  " Поликлиника № 1"</t>
  </si>
  <si>
    <t>Учреждение: БУЗ Орловской области  " Поликлиника № 2"</t>
  </si>
  <si>
    <t xml:space="preserve"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 </t>
  </si>
  <si>
    <t>Инфекционные болезни (в части синдрома приобретенного иммунодефицита (ВИЧ-инфекции)</t>
  </si>
  <si>
    <t>1,25 - 1,15</t>
  </si>
  <si>
    <t>Ведение информационных баз данных</t>
  </si>
  <si>
    <t>Генетика</t>
  </si>
  <si>
    <t>Первичная медико-санитарная помощь в части диагностики и лечения</t>
  </si>
  <si>
    <t>генетика</t>
  </si>
  <si>
    <r>
      <t>"Психиатрия"</t>
    </r>
    <r>
      <rPr>
        <sz val="8"/>
        <rFont val="Times New Roman"/>
        <family val="1"/>
        <charset val="204"/>
      </rPr>
      <t xml:space="preserve">                 (средний срок лечения = 40 дн.</t>
    </r>
    <r>
      <rPr>
        <sz val="11"/>
        <rFont val="Times New Roman"/>
        <family val="1"/>
        <charset val="204"/>
      </rPr>
      <t xml:space="preserve">)                                    </t>
    </r>
  </si>
  <si>
    <r>
      <t>"Фтизиатрия"</t>
    </r>
    <r>
      <rPr>
        <sz val="8"/>
        <rFont val="Times New Roman"/>
        <family val="1"/>
        <charset val="204"/>
      </rPr>
      <t xml:space="preserve">                 (средний срок лечения=119 дн.)</t>
    </r>
    <r>
      <rPr>
        <sz val="11"/>
        <rFont val="Times New Roman"/>
        <family val="1"/>
        <charset val="204"/>
      </rPr>
      <t xml:space="preserve">                                      </t>
    </r>
  </si>
  <si>
    <r>
      <t xml:space="preserve">"Психиатрия-наркология (в части наркологии)"               </t>
    </r>
    <r>
      <rPr>
        <sz val="8"/>
        <rFont val="Times New Roman"/>
        <family val="1"/>
        <charset val="204"/>
      </rPr>
      <t xml:space="preserve">(средний срок лечения=16 дн.) </t>
    </r>
    <r>
      <rPr>
        <sz val="11"/>
        <rFont val="Times New Roman"/>
        <family val="1"/>
        <charset val="204"/>
      </rPr>
      <t xml:space="preserve">                                       </t>
    </r>
  </si>
  <si>
    <r>
      <t xml:space="preserve">"Психиатрия"                </t>
    </r>
    <r>
      <rPr>
        <sz val="8"/>
        <rFont val="Times New Roman"/>
        <family val="1"/>
        <charset val="204"/>
      </rPr>
      <t xml:space="preserve">(средний срок лечения =40 дн.)    </t>
    </r>
    <r>
      <rPr>
        <sz val="11"/>
        <rFont val="Times New Roman"/>
        <family val="1"/>
        <charset val="204"/>
      </rPr>
      <t xml:space="preserve">                             </t>
    </r>
  </si>
  <si>
    <r>
      <t>"Дерматовенерология (в части венерологии)" (</t>
    </r>
    <r>
      <rPr>
        <sz val="8"/>
        <rFont val="Times New Roman"/>
        <family val="1"/>
        <charset val="204"/>
      </rPr>
      <t xml:space="preserve">средний срок лечения=17 дн.)  </t>
    </r>
    <r>
      <rPr>
        <sz val="11"/>
        <rFont val="Times New Roman"/>
        <family val="1"/>
        <charset val="204"/>
      </rPr>
      <t xml:space="preserve">                                      </t>
    </r>
  </si>
  <si>
    <t>Число посещений, условная единица</t>
  </si>
  <si>
    <t>в стационарных условиях</t>
  </si>
  <si>
    <t>стационар</t>
  </si>
  <si>
    <t>случаев госпитализации, условная единица</t>
  </si>
  <si>
    <t>количество койко-дней, койко-день</t>
  </si>
  <si>
    <t>Количество койко-дней, койко-день</t>
  </si>
  <si>
    <t xml:space="preserve">кол-во отчетов, единица </t>
  </si>
  <si>
    <t>количество мероприятий, штука</t>
  </si>
  <si>
    <t>Условная единица продукта, переработки (в перерасчете на 1 литр цельной крови), Условная единица</t>
  </si>
  <si>
    <t>Количество вскрытий Единица</t>
  </si>
  <si>
    <t>Вес обработанных в дезинфекционных камерах вещей из очага</t>
  </si>
  <si>
    <t>Площадь обработанных очагов</t>
  </si>
  <si>
    <t>Количество экспертиз, исследований  Условная единица</t>
  </si>
  <si>
    <t>Количество экспертиз Условная единица</t>
  </si>
  <si>
    <t>Кол-во вызовов, единица</t>
  </si>
  <si>
    <t>Отчет, Единица</t>
  </si>
  <si>
    <t>Количество человек, Человек</t>
  </si>
  <si>
    <t>Количество мероприятий, Штука</t>
  </si>
  <si>
    <t>Отчет, Условная единица</t>
  </si>
  <si>
    <t>Количество человек, Единица</t>
  </si>
  <si>
    <t>Число посещений Условная единица</t>
  </si>
  <si>
    <t>Количество исследований, Единица</t>
  </si>
  <si>
    <t>Число обращений Условная единица</t>
  </si>
  <si>
    <t>Случаев лечения Условная единица</t>
  </si>
  <si>
    <t>Количество койко-дней Койко-день</t>
  </si>
  <si>
    <t>Кол-во освидетельствований, штука</t>
  </si>
  <si>
    <t xml:space="preserve">Кол-во отчетов, единица </t>
  </si>
  <si>
    <t>Количество человек, человек</t>
  </si>
  <si>
    <t>Количество человеко-час</t>
  </si>
  <si>
    <r>
      <t>Урология,</t>
    </r>
    <r>
      <rPr>
        <b/>
        <sz val="11"/>
        <rFont val="Times New Roman"/>
        <family val="1"/>
        <charset val="204"/>
      </rPr>
      <t xml:space="preserve"> группа 61</t>
    </r>
  </si>
  <si>
    <r>
      <t xml:space="preserve">Детская хирургия в период новорожденности, </t>
    </r>
    <r>
      <rPr>
        <b/>
        <sz val="11"/>
        <rFont val="Times New Roman"/>
        <family val="1"/>
        <charset val="204"/>
      </rPr>
      <t>группа 8</t>
    </r>
  </si>
  <si>
    <r>
      <t xml:space="preserve"> Комбустиология, </t>
    </r>
    <r>
      <rPr>
        <b/>
        <sz val="11"/>
        <rFont val="Times New Roman"/>
        <family val="1"/>
        <charset val="204"/>
      </rPr>
      <t xml:space="preserve">группа 9   </t>
    </r>
  </si>
  <si>
    <r>
      <t xml:space="preserve"> Нейрохирургия, </t>
    </r>
    <r>
      <rPr>
        <b/>
        <sz val="11"/>
        <rFont val="Times New Roman"/>
        <family val="1"/>
        <charset val="204"/>
      </rPr>
      <t>группа 13</t>
    </r>
  </si>
  <si>
    <r>
      <t xml:space="preserve">Сердечно-сосудистая хирургия, </t>
    </r>
    <r>
      <rPr>
        <b/>
        <sz val="11"/>
        <rFont val="Times New Roman"/>
        <family val="1"/>
        <charset val="204"/>
      </rPr>
      <t>группа 37</t>
    </r>
  </si>
  <si>
    <r>
      <t>Травматология и ортопедия,</t>
    </r>
    <r>
      <rPr>
        <b/>
        <sz val="11"/>
        <rFont val="Times New Roman"/>
        <family val="1"/>
        <charset val="204"/>
      </rPr>
      <t xml:space="preserve"> группа 51</t>
    </r>
  </si>
  <si>
    <r>
      <t>Онкология,</t>
    </r>
    <r>
      <rPr>
        <b/>
        <sz val="11"/>
        <rFont val="Times New Roman"/>
        <family val="1"/>
        <charset val="204"/>
      </rPr>
      <t xml:space="preserve"> группа 19</t>
    </r>
  </si>
  <si>
    <r>
      <t xml:space="preserve">Офтальмология, </t>
    </r>
    <r>
      <rPr>
        <b/>
        <sz val="11"/>
        <rFont val="Times New Roman"/>
        <family val="1"/>
        <charset val="204"/>
      </rPr>
      <t>группа 30</t>
    </r>
  </si>
  <si>
    <r>
      <t xml:space="preserve"> Онкология,</t>
    </r>
    <r>
      <rPr>
        <b/>
        <sz val="11"/>
        <rFont val="Times New Roman"/>
        <family val="1"/>
        <charset val="204"/>
      </rPr>
      <t xml:space="preserve"> группа 22</t>
    </r>
  </si>
  <si>
    <r>
      <t xml:space="preserve"> Педиатрия,</t>
    </r>
    <r>
      <rPr>
        <b/>
        <sz val="11"/>
        <rFont val="Times New Roman"/>
        <family val="1"/>
        <charset val="204"/>
      </rPr>
      <t xml:space="preserve"> группа 32</t>
    </r>
  </si>
  <si>
    <t xml:space="preserve"> Значение корректирующих коэффициентов к базовым нормативам затрат на оказание услуг (выполнение работ) на 2019 год</t>
  </si>
  <si>
    <t>30/Офтальмология</t>
  </si>
  <si>
    <t>22/ Онкология</t>
  </si>
  <si>
    <t>32/ Педиатрия</t>
  </si>
  <si>
    <t>61/Урология</t>
  </si>
  <si>
    <t>13/ Нейрохирургия</t>
  </si>
  <si>
    <t>19/Онкология</t>
  </si>
  <si>
    <t>число посещений, единица</t>
  </si>
  <si>
    <t>количество человек, единица</t>
  </si>
  <si>
    <t>количество человеко-час,  условная единица</t>
  </si>
  <si>
    <t>Количество лиц, Человек</t>
  </si>
  <si>
    <t>910100О.99.0.ББ71АА00000</t>
  </si>
  <si>
    <t>860000О.99.0.АД59АА00001</t>
  </si>
  <si>
    <t>860000О.99.0.АД59АА02001</t>
  </si>
  <si>
    <t>860000О.99.0.АД59АА04001</t>
  </si>
  <si>
    <t>860000О.99.0.АД59АА06001</t>
  </si>
  <si>
    <t>860000О.99.0.АД59АА08001</t>
  </si>
  <si>
    <t>860000О.99.0.АД60АА00002</t>
  </si>
  <si>
    <t>860000О.99.0.АД66АА00002</t>
  </si>
  <si>
    <t>860000О.99.0.АД82АА00000</t>
  </si>
  <si>
    <t>860000О.99.0.АЕ65АА00002</t>
  </si>
  <si>
    <t>860000О.99.0.АД57АА41000</t>
  </si>
  <si>
    <t>860000О.99.0.АД59АА01002</t>
  </si>
  <si>
    <t>860000О.99.0.АД59АА03002</t>
  </si>
  <si>
    <t>860000О.99.0.АД59АА05002</t>
  </si>
  <si>
    <t>860000О.99.0.АД59АА07002</t>
  </si>
  <si>
    <t>861000О.99.0.АЖ04АА18000</t>
  </si>
  <si>
    <t>861000О.99.0.АЖ04АА50000</t>
  </si>
  <si>
    <t>861000О.99.0.АЖ04АА36000</t>
  </si>
  <si>
    <t>861000О.99.0.АЖ04АА08000</t>
  </si>
  <si>
    <t>861000О.99.0.АЖ04АЗ31000</t>
  </si>
  <si>
    <t>861000О.99.0.АЖ04АА31000</t>
  </si>
  <si>
    <t>861000О.99.0.АЖ04АА60000</t>
  </si>
  <si>
    <t>861000О.99.0.АЖ04АА12000</t>
  </si>
  <si>
    <t>861000О.99.0.АЖ04АА07000</t>
  </si>
  <si>
    <t>861000О.99.0.АЖ04АА21000</t>
  </si>
  <si>
    <t>860000О.99.0.АД66АА01002</t>
  </si>
  <si>
    <t>860000О.99.0.АД57АА43003</t>
  </si>
  <si>
    <t>860000О.99.0.АД57АА46002</t>
  </si>
  <si>
    <t>860000О.99.0.АД57АА49002</t>
  </si>
  <si>
    <t>860000О.99.0.АД57АА52003</t>
  </si>
  <si>
    <t>860000О.99.0.АД57АА65004</t>
  </si>
  <si>
    <t>860000О.99.0.АД57АА83004</t>
  </si>
  <si>
    <t>860000О.99.0.АД57АА40002</t>
  </si>
  <si>
    <t>860000О.99.0.АД57АА34003</t>
  </si>
  <si>
    <t>860000О.99.0.АД57АА31002</t>
  </si>
  <si>
    <t>860000О.99.0.АД61АА02001</t>
  </si>
  <si>
    <t>Р03000570000001</t>
  </si>
  <si>
    <t>Р03000650000001</t>
  </si>
  <si>
    <t>Р03000580000001</t>
  </si>
  <si>
    <t>Р03000590000001</t>
  </si>
  <si>
    <t>Р03000600000001</t>
  </si>
  <si>
    <t>Р03000620000001</t>
  </si>
  <si>
    <t>Р03000630000001</t>
  </si>
  <si>
    <t>Р03000640000001</t>
  </si>
  <si>
    <t>Р03000660000001</t>
  </si>
  <si>
    <t>Р03000670000001</t>
  </si>
  <si>
    <t>Р03000680000001</t>
  </si>
  <si>
    <t>Р210006710000001</t>
  </si>
  <si>
    <t>Р03000610000001</t>
  </si>
  <si>
    <t>Санаторно-курортное лечение</t>
  </si>
  <si>
    <t>койко-день</t>
  </si>
  <si>
    <t>860000О.99.0.АД70АА14000</t>
  </si>
  <si>
    <t>БУЗ ОРЛОВСКОЙ ОБЛАСТИ  "ДЕТСКИЙ САНАТОРИЙ "ОРЛОВЧАНКА</t>
  </si>
  <si>
    <t>на 2019-2021 годы</t>
  </si>
  <si>
    <t>Учреждение: БУЗ Орловской области  "Поликлиника №2"</t>
  </si>
  <si>
    <t xml:space="preserve"> Значение базовых нормативных затрат на оказание государственных услуг (выполнение работ) на 2019 год и на плановый период 2020-2021 годов</t>
  </si>
  <si>
    <t xml:space="preserve">"Фтизиатрия" (отделение)                       </t>
  </si>
  <si>
    <r>
      <t xml:space="preserve">Психиатрия                   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</si>
  <si>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Наркология                  </t>
  </si>
  <si>
    <t xml:space="preserve">Фтизиатрия                 </t>
  </si>
  <si>
    <t xml:space="preserve">Венерология                 </t>
  </si>
  <si>
    <t xml:space="preserve">Психотерапия </t>
  </si>
  <si>
    <t xml:space="preserve">Первичная медико-санитарная помощь в части профилактики                    </t>
  </si>
  <si>
    <t xml:space="preserve">Коэффициент выравнивания </t>
  </si>
  <si>
    <t>33/ Педиатрия</t>
  </si>
  <si>
    <r>
      <t xml:space="preserve"> Педиатрия,</t>
    </r>
    <r>
      <rPr>
        <b/>
        <sz val="11"/>
        <rFont val="Times New Roman"/>
        <family val="1"/>
        <charset val="204"/>
      </rPr>
      <t xml:space="preserve"> группа 33</t>
    </r>
    <r>
      <rPr>
        <sz val="11"/>
        <color theme="1"/>
        <rFont val="Calibri"/>
        <family val="2"/>
        <charset val="204"/>
        <scheme val="minor"/>
      </rPr>
      <t/>
    </r>
  </si>
  <si>
    <t>861000О.99.0.АЖ04АА32000</t>
  </si>
  <si>
    <t>на 22.08.2019</t>
  </si>
  <si>
    <t>Значение
нормативных
затрат на
оказание
1 ед. государственной услуги, рублей   (22.08.2019)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</si>
</sst>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0.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3" borderId="0" xfId="0" applyFont="1" applyFill="1"/>
    <xf numFmtId="0" fontId="6" fillId="4" borderId="1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1" fillId="0" borderId="0" xfId="0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4" fontId="2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6" fillId="6" borderId="1" xfId="0" applyNumberFormat="1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wrapText="1"/>
    </xf>
    <xf numFmtId="4" fontId="14" fillId="7" borderId="1" xfId="0" applyNumberFormat="1" applyFont="1" applyFill="1" applyBorder="1" applyAlignment="1">
      <alignment wrapText="1"/>
    </xf>
    <xf numFmtId="4" fontId="3" fillId="0" borderId="0" xfId="0" applyNumberFormat="1" applyFont="1" applyAlignment="1">
      <alignment horizont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textRotation="90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4" borderId="1" xfId="0" quotePrefix="1" applyNumberFormat="1" applyFont="1" applyFill="1" applyBorder="1" applyAlignment="1">
      <alignment horizontal="center" vertical="center" wrapText="1"/>
    </xf>
    <xf numFmtId="49" fontId="6" fillId="6" borderId="1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quotePrefix="1" applyFont="1" applyFill="1" applyBorder="1" applyAlignment="1">
      <alignment horizontal="center" vertical="center"/>
    </xf>
    <xf numFmtId="0" fontId="6" fillId="6" borderId="1" xfId="0" quotePrefix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10" fillId="8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1" fontId="6" fillId="4" borderId="1" xfId="0" quotePrefix="1" applyNumberFormat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quotePrefix="1" applyFont="1" applyFill="1" applyBorder="1" applyAlignment="1">
      <alignment horizontal="center" vertical="center"/>
    </xf>
    <xf numFmtId="49" fontId="5" fillId="4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vertical="center" wrapText="1"/>
    </xf>
    <xf numFmtId="0" fontId="14" fillId="8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3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quotePrefix="1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FF3300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86;&#1074;&#1099;&#1081;%20&#1085;&#1086;&#1088;&#1084;&#1072;&#1090;&#1080;&#1074;=%20&#1088;&#1072;&#1073;.%20&#1084;&#1072;&#1090;&#1077;&#1088;&#108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Базовый"/>
      <sheetName val="Приложение 2 Коэффиц."/>
    </sheetNames>
    <sheetDataSet>
      <sheetData sheetId="0">
        <row r="53">
          <cell r="L53">
            <v>1294.52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7" topLeftCell="A8" activePane="bottomLeft" state="frozen"/>
      <selection activeCell="C1" sqref="C1"/>
      <selection pane="bottomLeft" activeCell="J1" sqref="J1:J1048576"/>
    </sheetView>
  </sheetViews>
  <sheetFormatPr defaultRowHeight="15.75" x14ac:dyDescent="0.25"/>
  <cols>
    <col min="1" max="1" width="15.85546875" style="52" customWidth="1"/>
    <col min="2" max="2" width="43.7109375" style="3" customWidth="1"/>
    <col min="3" max="3" width="8.140625" style="2" customWidth="1"/>
    <col min="4" max="4" width="15.5703125" style="6" customWidth="1"/>
    <col min="5" max="5" width="13.42578125" style="6" customWidth="1"/>
    <col min="6" max="6" width="15.5703125" style="6" customWidth="1"/>
    <col min="7" max="7" width="16.42578125" style="95" customWidth="1"/>
    <col min="8" max="8" width="17" style="5" hidden="1" customWidth="1"/>
    <col min="9" max="9" width="16.5703125" style="5" hidden="1" customWidth="1"/>
    <col min="10" max="16384" width="9.140625" style="1"/>
  </cols>
  <sheetData>
    <row r="1" spans="1:9" ht="26.25" customHeight="1" x14ac:dyDescent="0.25">
      <c r="G1" s="93" t="s">
        <v>105</v>
      </c>
      <c r="H1" s="79"/>
      <c r="I1" s="79"/>
    </row>
    <row r="2" spans="1:9" ht="35.25" customHeight="1" x14ac:dyDescent="0.2">
      <c r="A2" s="173" t="s">
        <v>263</v>
      </c>
      <c r="B2" s="174"/>
      <c r="C2" s="174"/>
      <c r="D2" s="174"/>
      <c r="E2" s="174"/>
      <c r="F2" s="174"/>
      <c r="G2" s="174"/>
      <c r="H2" s="80"/>
      <c r="I2" s="80"/>
    </row>
    <row r="3" spans="1:9" ht="12" customHeight="1" x14ac:dyDescent="0.2">
      <c r="A3" s="179" t="s">
        <v>0</v>
      </c>
      <c r="B3" s="186" t="s">
        <v>1</v>
      </c>
      <c r="C3" s="179" t="s">
        <v>2</v>
      </c>
      <c r="D3" s="180"/>
      <c r="E3" s="179" t="s">
        <v>93</v>
      </c>
      <c r="F3" s="179" t="s">
        <v>104</v>
      </c>
      <c r="G3" s="177" t="s">
        <v>103</v>
      </c>
      <c r="H3" s="169" t="s">
        <v>103</v>
      </c>
      <c r="I3" s="169" t="s">
        <v>103</v>
      </c>
    </row>
    <row r="4" spans="1:9" ht="14.25" customHeight="1" x14ac:dyDescent="0.2">
      <c r="A4" s="179"/>
      <c r="B4" s="187"/>
      <c r="C4" s="179"/>
      <c r="D4" s="180"/>
      <c r="E4" s="179"/>
      <c r="F4" s="179"/>
      <c r="G4" s="178"/>
      <c r="H4" s="170"/>
      <c r="I4" s="170"/>
    </row>
    <row r="5" spans="1:9" ht="78" customHeight="1" x14ac:dyDescent="0.2">
      <c r="A5" s="179"/>
      <c r="B5" s="187"/>
      <c r="C5" s="179"/>
      <c r="D5" s="180"/>
      <c r="E5" s="179"/>
      <c r="F5" s="179"/>
      <c r="G5" s="178"/>
      <c r="H5" s="170"/>
      <c r="I5" s="170"/>
    </row>
    <row r="6" spans="1:9" ht="54.75" customHeight="1" x14ac:dyDescent="0.2">
      <c r="A6" s="179"/>
      <c r="B6" s="188"/>
      <c r="C6" s="180"/>
      <c r="D6" s="180"/>
      <c r="E6" s="180"/>
      <c r="F6" s="180"/>
      <c r="G6" s="96" t="s">
        <v>261</v>
      </c>
      <c r="H6" s="75">
        <v>2020</v>
      </c>
      <c r="I6" s="75">
        <v>2021</v>
      </c>
    </row>
    <row r="7" spans="1:9" ht="17.25" customHeight="1" x14ac:dyDescent="0.2">
      <c r="A7" s="82"/>
      <c r="B7" s="181" t="s">
        <v>96</v>
      </c>
      <c r="C7" s="182"/>
      <c r="D7" s="182"/>
      <c r="E7" s="182"/>
      <c r="F7" s="183"/>
      <c r="G7" s="94"/>
      <c r="H7" s="83"/>
      <c r="I7" s="83"/>
    </row>
    <row r="8" spans="1:9" ht="41.25" customHeight="1" x14ac:dyDescent="0.2">
      <c r="A8" s="97" t="s">
        <v>208</v>
      </c>
      <c r="B8" s="122" t="s">
        <v>92</v>
      </c>
      <c r="C8" s="166"/>
      <c r="D8" s="161"/>
      <c r="E8" s="86" t="s">
        <v>15</v>
      </c>
      <c r="F8" s="132" t="s">
        <v>158</v>
      </c>
      <c r="G8" s="76">
        <f>260.06+31.75</f>
        <v>291.81</v>
      </c>
      <c r="H8" s="74"/>
      <c r="I8" s="74"/>
    </row>
    <row r="9" spans="1:9" ht="63" customHeight="1" x14ac:dyDescent="0.2">
      <c r="A9" s="97" t="s">
        <v>209</v>
      </c>
      <c r="B9" s="122" t="s">
        <v>3</v>
      </c>
      <c r="C9" s="166" t="s">
        <v>4</v>
      </c>
      <c r="D9" s="166"/>
      <c r="E9" s="86" t="s">
        <v>9</v>
      </c>
      <c r="F9" s="90" t="s">
        <v>117</v>
      </c>
      <c r="G9" s="76">
        <v>91372.05</v>
      </c>
      <c r="H9" s="76"/>
      <c r="I9" s="76"/>
    </row>
    <row r="10" spans="1:9" ht="30.75" customHeight="1" x14ac:dyDescent="0.2">
      <c r="A10" s="162" t="s">
        <v>211</v>
      </c>
      <c r="B10" s="164" t="s">
        <v>3</v>
      </c>
      <c r="C10" s="166" t="s">
        <v>5</v>
      </c>
      <c r="D10" s="166"/>
      <c r="E10" s="86" t="s">
        <v>9</v>
      </c>
      <c r="F10" s="171" t="s">
        <v>117</v>
      </c>
      <c r="G10" s="77">
        <v>256381.31</v>
      </c>
      <c r="H10" s="77"/>
      <c r="I10" s="77"/>
    </row>
    <row r="11" spans="1:9" ht="32.25" customHeight="1" x14ac:dyDescent="0.2">
      <c r="A11" s="163"/>
      <c r="B11" s="165"/>
      <c r="C11" s="166" t="s">
        <v>264</v>
      </c>
      <c r="D11" s="166"/>
      <c r="E11" s="131" t="s">
        <v>9</v>
      </c>
      <c r="F11" s="172"/>
      <c r="G11" s="81">
        <v>95978.21</v>
      </c>
      <c r="H11" s="77"/>
      <c r="I11" s="77"/>
    </row>
    <row r="12" spans="1:9" ht="76.5" customHeight="1" x14ac:dyDescent="0.2">
      <c r="A12" s="162" t="s">
        <v>213</v>
      </c>
      <c r="B12" s="164" t="s">
        <v>3</v>
      </c>
      <c r="C12" s="166" t="s">
        <v>147</v>
      </c>
      <c r="D12" s="161"/>
      <c r="E12" s="86" t="s">
        <v>9</v>
      </c>
      <c r="F12" s="90" t="s">
        <v>117</v>
      </c>
      <c r="G12" s="76">
        <v>92509.31</v>
      </c>
      <c r="H12" s="76"/>
      <c r="I12" s="76"/>
    </row>
    <row r="13" spans="1:9" ht="76.5" customHeight="1" x14ac:dyDescent="0.2">
      <c r="A13" s="163"/>
      <c r="B13" s="165"/>
      <c r="C13" s="166" t="s">
        <v>147</v>
      </c>
      <c r="D13" s="161"/>
      <c r="E13" s="131" t="s">
        <v>9</v>
      </c>
      <c r="F13" s="90" t="s">
        <v>117</v>
      </c>
      <c r="G13" s="76">
        <v>20476.89</v>
      </c>
      <c r="H13" s="76"/>
      <c r="I13" s="76"/>
    </row>
    <row r="14" spans="1:9" ht="54" customHeight="1" x14ac:dyDescent="0.2">
      <c r="A14" s="100" t="s">
        <v>210</v>
      </c>
      <c r="B14" s="122" t="s">
        <v>3</v>
      </c>
      <c r="C14" s="166" t="s">
        <v>7</v>
      </c>
      <c r="D14" s="161"/>
      <c r="E14" s="86" t="s">
        <v>9</v>
      </c>
      <c r="F14" s="90" t="s">
        <v>117</v>
      </c>
      <c r="G14" s="77">
        <v>23553.88</v>
      </c>
      <c r="H14" s="77"/>
      <c r="I14" s="77"/>
    </row>
    <row r="15" spans="1:9" ht="68.25" customHeight="1" x14ac:dyDescent="0.2">
      <c r="A15" s="97" t="s">
        <v>212</v>
      </c>
      <c r="B15" s="122" t="s">
        <v>3</v>
      </c>
      <c r="C15" s="166" t="s">
        <v>8</v>
      </c>
      <c r="D15" s="161"/>
      <c r="E15" s="86" t="s">
        <v>9</v>
      </c>
      <c r="F15" s="90" t="s">
        <v>117</v>
      </c>
      <c r="G15" s="77">
        <v>33729.15</v>
      </c>
      <c r="H15" s="77"/>
      <c r="I15" s="77"/>
    </row>
    <row r="16" spans="1:9" ht="63.75" customHeight="1" x14ac:dyDescent="0.2">
      <c r="A16" s="97" t="s">
        <v>214</v>
      </c>
      <c r="B16" s="123" t="s">
        <v>146</v>
      </c>
      <c r="C16" s="167"/>
      <c r="D16" s="168"/>
      <c r="E16" s="86" t="s">
        <v>9</v>
      </c>
      <c r="F16" s="90" t="s">
        <v>117</v>
      </c>
      <c r="G16" s="76">
        <v>42892.51</v>
      </c>
      <c r="H16" s="76"/>
      <c r="I16" s="76"/>
    </row>
    <row r="17" spans="1:9" ht="38.25" x14ac:dyDescent="0.2">
      <c r="A17" s="35" t="s">
        <v>217</v>
      </c>
      <c r="B17" s="124" t="s">
        <v>102</v>
      </c>
      <c r="C17" s="166"/>
      <c r="D17" s="166"/>
      <c r="E17" s="86" t="s">
        <v>9</v>
      </c>
      <c r="F17" s="90" t="s">
        <v>117</v>
      </c>
      <c r="G17" s="76">
        <v>32082.2</v>
      </c>
      <c r="H17" s="76"/>
      <c r="I17" s="76"/>
    </row>
    <row r="18" spans="1:9" ht="45" customHeight="1" x14ac:dyDescent="0.2">
      <c r="A18" s="98" t="s">
        <v>232</v>
      </c>
      <c r="B18" s="124" t="s">
        <v>106</v>
      </c>
      <c r="C18" s="160" t="s">
        <v>195</v>
      </c>
      <c r="D18" s="161"/>
      <c r="E18" s="92" t="s">
        <v>9</v>
      </c>
      <c r="F18" s="135" t="s">
        <v>116</v>
      </c>
      <c r="G18" s="76">
        <v>331910</v>
      </c>
      <c r="H18" s="76"/>
      <c r="I18" s="76"/>
    </row>
    <row r="19" spans="1:9" ht="45.75" customHeight="1" x14ac:dyDescent="0.2">
      <c r="A19" s="98" t="s">
        <v>228</v>
      </c>
      <c r="B19" s="124" t="s">
        <v>106</v>
      </c>
      <c r="C19" s="160" t="s">
        <v>196</v>
      </c>
      <c r="D19" s="161"/>
      <c r="E19" s="92" t="s">
        <v>9</v>
      </c>
      <c r="F19" s="135" t="s">
        <v>116</v>
      </c>
      <c r="G19" s="76">
        <v>159770</v>
      </c>
      <c r="H19" s="76"/>
      <c r="I19" s="76"/>
    </row>
    <row r="20" spans="1:9" ht="45.75" customHeight="1" x14ac:dyDescent="0.2">
      <c r="A20" s="141" t="s">
        <v>274</v>
      </c>
      <c r="B20" s="124" t="s">
        <v>106</v>
      </c>
      <c r="C20" s="160" t="s">
        <v>273</v>
      </c>
      <c r="D20" s="161"/>
      <c r="E20" s="92" t="s">
        <v>9</v>
      </c>
      <c r="F20" s="141" t="s">
        <v>116</v>
      </c>
      <c r="G20" s="76">
        <v>209780</v>
      </c>
      <c r="H20" s="76"/>
      <c r="I20" s="76"/>
    </row>
    <row r="21" spans="1:9" ht="37.5" customHeight="1" x14ac:dyDescent="0.2">
      <c r="A21" s="98" t="s">
        <v>229</v>
      </c>
      <c r="B21" s="87" t="s">
        <v>106</v>
      </c>
      <c r="C21" s="160" t="s">
        <v>187</v>
      </c>
      <c r="D21" s="161"/>
      <c r="E21" s="92" t="s">
        <v>9</v>
      </c>
      <c r="F21" s="135" t="s">
        <v>116</v>
      </c>
      <c r="G21" s="76">
        <v>132630</v>
      </c>
      <c r="H21" s="76"/>
      <c r="I21" s="76"/>
    </row>
    <row r="22" spans="1:9" ht="46.5" customHeight="1" x14ac:dyDescent="0.2">
      <c r="A22" s="98" t="s">
        <v>231</v>
      </c>
      <c r="B22" s="87" t="s">
        <v>106</v>
      </c>
      <c r="C22" s="160" t="s">
        <v>188</v>
      </c>
      <c r="D22" s="161"/>
      <c r="E22" s="92" t="s">
        <v>9</v>
      </c>
      <c r="F22" s="135" t="s">
        <v>116</v>
      </c>
      <c r="G22" s="76">
        <v>353250</v>
      </c>
      <c r="H22" s="76"/>
      <c r="I22" s="76"/>
    </row>
    <row r="23" spans="1:9" ht="44.25" customHeight="1" x14ac:dyDescent="0.2">
      <c r="A23" s="98" t="s">
        <v>226</v>
      </c>
      <c r="B23" s="87" t="s">
        <v>106</v>
      </c>
      <c r="C23" s="160" t="s">
        <v>189</v>
      </c>
      <c r="D23" s="161"/>
      <c r="E23" s="92" t="s">
        <v>9</v>
      </c>
      <c r="F23" s="135" t="s">
        <v>116</v>
      </c>
      <c r="G23" s="76">
        <v>116590</v>
      </c>
      <c r="H23" s="76"/>
      <c r="I23" s="76"/>
    </row>
    <row r="24" spans="1:9" ht="41.25" customHeight="1" x14ac:dyDescent="0.2">
      <c r="A24" s="98" t="s">
        <v>230</v>
      </c>
      <c r="B24" s="87" t="s">
        <v>106</v>
      </c>
      <c r="C24" s="160" t="s">
        <v>190</v>
      </c>
      <c r="D24" s="161"/>
      <c r="E24" s="92" t="s">
        <v>9</v>
      </c>
      <c r="F24" s="135" t="s">
        <v>116</v>
      </c>
      <c r="G24" s="76">
        <v>209780</v>
      </c>
      <c r="H24" s="76"/>
      <c r="I24" s="76"/>
    </row>
    <row r="25" spans="1:9" ht="40.5" customHeight="1" x14ac:dyDescent="0.2">
      <c r="A25" s="98" t="s">
        <v>225</v>
      </c>
      <c r="B25" s="87" t="s">
        <v>106</v>
      </c>
      <c r="C25" s="160" t="s">
        <v>191</v>
      </c>
      <c r="D25" s="161"/>
      <c r="E25" s="92" t="s">
        <v>9</v>
      </c>
      <c r="F25" s="135" t="s">
        <v>116</v>
      </c>
      <c r="G25" s="76">
        <v>310370</v>
      </c>
      <c r="H25" s="76"/>
      <c r="I25" s="76"/>
    </row>
    <row r="26" spans="1:9" ht="42.75" customHeight="1" x14ac:dyDescent="0.2">
      <c r="A26" s="98" t="s">
        <v>224</v>
      </c>
      <c r="B26" s="124" t="s">
        <v>106</v>
      </c>
      <c r="C26" s="160" t="s">
        <v>192</v>
      </c>
      <c r="D26" s="161"/>
      <c r="E26" s="92" t="s">
        <v>9</v>
      </c>
      <c r="F26" s="135" t="s">
        <v>116</v>
      </c>
      <c r="G26" s="76">
        <v>200560</v>
      </c>
      <c r="H26" s="76"/>
      <c r="I26" s="76"/>
    </row>
    <row r="27" spans="1:9" ht="43.5" customHeight="1" x14ac:dyDescent="0.2">
      <c r="A27" s="98" t="s">
        <v>223</v>
      </c>
      <c r="B27" s="124" t="s">
        <v>106</v>
      </c>
      <c r="C27" s="160" t="s">
        <v>193</v>
      </c>
      <c r="D27" s="161"/>
      <c r="E27" s="92" t="s">
        <v>9</v>
      </c>
      <c r="F27" s="135" t="s">
        <v>116</v>
      </c>
      <c r="G27" s="76">
        <v>368910</v>
      </c>
      <c r="H27" s="76"/>
      <c r="I27" s="76"/>
    </row>
    <row r="28" spans="1:9" ht="43.5" customHeight="1" x14ac:dyDescent="0.2">
      <c r="A28" s="98" t="s">
        <v>227</v>
      </c>
      <c r="B28" s="124" t="s">
        <v>106</v>
      </c>
      <c r="C28" s="198" t="s">
        <v>194</v>
      </c>
      <c r="D28" s="199"/>
      <c r="E28" s="92" t="s">
        <v>9</v>
      </c>
      <c r="F28" s="135" t="s">
        <v>116</v>
      </c>
      <c r="G28" s="76">
        <v>136890</v>
      </c>
      <c r="H28" s="76"/>
      <c r="I28" s="76"/>
    </row>
    <row r="29" spans="1:9" ht="35.25" customHeight="1" x14ac:dyDescent="0.2">
      <c r="A29" s="98" t="s">
        <v>215</v>
      </c>
      <c r="B29" s="122" t="s">
        <v>10</v>
      </c>
      <c r="C29" s="166"/>
      <c r="D29" s="166"/>
      <c r="E29" s="86" t="s">
        <v>9</v>
      </c>
      <c r="F29" s="132" t="s">
        <v>163</v>
      </c>
      <c r="G29" s="76">
        <v>2022.9</v>
      </c>
      <c r="H29" s="76"/>
      <c r="I29" s="76"/>
    </row>
    <row r="30" spans="1:9" ht="36.75" customHeight="1" x14ac:dyDescent="0.2">
      <c r="A30" s="98" t="s">
        <v>233</v>
      </c>
      <c r="B30" s="122" t="s">
        <v>10</v>
      </c>
      <c r="C30" s="166"/>
      <c r="D30" s="166"/>
      <c r="E30" s="86" t="s">
        <v>101</v>
      </c>
      <c r="F30" s="10" t="s">
        <v>178</v>
      </c>
      <c r="G30" s="76">
        <v>905</v>
      </c>
      <c r="H30" s="76"/>
      <c r="I30" s="76"/>
    </row>
    <row r="31" spans="1:9" ht="45" customHeight="1" x14ac:dyDescent="0.2">
      <c r="A31" s="98" t="s">
        <v>218</v>
      </c>
      <c r="B31" s="122" t="s">
        <v>11</v>
      </c>
      <c r="C31" s="160" t="s">
        <v>156</v>
      </c>
      <c r="D31" s="161"/>
      <c r="E31" s="10" t="s">
        <v>12</v>
      </c>
      <c r="F31" s="10" t="s">
        <v>181</v>
      </c>
      <c r="G31" s="77">
        <v>13045.5</v>
      </c>
      <c r="H31" s="77"/>
      <c r="I31" s="77"/>
    </row>
    <row r="32" spans="1:9" ht="63.75" customHeight="1" x14ac:dyDescent="0.2">
      <c r="A32" s="98" t="s">
        <v>219</v>
      </c>
      <c r="B32" s="122" t="s">
        <v>3</v>
      </c>
      <c r="C32" s="160" t="s">
        <v>153</v>
      </c>
      <c r="D32" s="161"/>
      <c r="E32" s="10" t="s">
        <v>12</v>
      </c>
      <c r="F32" s="10" t="s">
        <v>181</v>
      </c>
      <c r="G32" s="77">
        <v>13045.5</v>
      </c>
      <c r="H32" s="77"/>
      <c r="I32" s="77"/>
    </row>
    <row r="33" spans="1:9" ht="62.25" customHeight="1" x14ac:dyDescent="0.2">
      <c r="A33" s="36" t="s">
        <v>221</v>
      </c>
      <c r="B33" s="122" t="s">
        <v>3</v>
      </c>
      <c r="C33" s="160" t="s">
        <v>154</v>
      </c>
      <c r="D33" s="161"/>
      <c r="E33" s="10" t="s">
        <v>12</v>
      </c>
      <c r="F33" s="10" t="s">
        <v>181</v>
      </c>
      <c r="G33" s="77">
        <v>51081.84</v>
      </c>
      <c r="H33" s="77"/>
      <c r="I33" s="77"/>
    </row>
    <row r="34" spans="1:9" ht="82.5" customHeight="1" x14ac:dyDescent="0.2">
      <c r="A34" s="98" t="s">
        <v>220</v>
      </c>
      <c r="B34" s="122" t="s">
        <v>3</v>
      </c>
      <c r="C34" s="166" t="s">
        <v>155</v>
      </c>
      <c r="D34" s="161"/>
      <c r="E34" s="10" t="s">
        <v>12</v>
      </c>
      <c r="F34" s="10" t="s">
        <v>181</v>
      </c>
      <c r="G34" s="77">
        <v>13045.5</v>
      </c>
      <c r="H34" s="77"/>
      <c r="I34" s="77"/>
    </row>
    <row r="35" spans="1:9" ht="66" customHeight="1" x14ac:dyDescent="0.2">
      <c r="A35" s="98" t="s">
        <v>222</v>
      </c>
      <c r="B35" s="122" t="s">
        <v>3</v>
      </c>
      <c r="C35" s="166" t="s">
        <v>157</v>
      </c>
      <c r="D35" s="161"/>
      <c r="E35" s="10" t="s">
        <v>12</v>
      </c>
      <c r="F35" s="10" t="s">
        <v>181</v>
      </c>
      <c r="G35" s="77">
        <v>13045.5</v>
      </c>
      <c r="H35" s="77"/>
      <c r="I35" s="77"/>
    </row>
    <row r="36" spans="1:9" ht="35.25" customHeight="1" x14ac:dyDescent="0.2">
      <c r="A36" s="99" t="s">
        <v>216</v>
      </c>
      <c r="B36" s="122" t="s">
        <v>13</v>
      </c>
      <c r="C36" s="166"/>
      <c r="D36" s="161"/>
      <c r="E36" s="86" t="s">
        <v>9</v>
      </c>
      <c r="F36" s="10" t="s">
        <v>182</v>
      </c>
      <c r="G36" s="76">
        <v>4511.41</v>
      </c>
      <c r="H36" s="76"/>
      <c r="I36" s="76"/>
    </row>
    <row r="37" spans="1:9" ht="33.75" customHeight="1" x14ac:dyDescent="0.2">
      <c r="A37" s="133" t="s">
        <v>234</v>
      </c>
      <c r="B37" s="184" t="s">
        <v>11</v>
      </c>
      <c r="C37" s="160" t="s">
        <v>16</v>
      </c>
      <c r="D37" s="134" t="s">
        <v>265</v>
      </c>
      <c r="E37" s="135" t="s">
        <v>94</v>
      </c>
      <c r="F37" s="10" t="s">
        <v>180</v>
      </c>
      <c r="G37" s="76">
        <v>1277.3</v>
      </c>
      <c r="H37" s="136"/>
      <c r="I37" s="136"/>
    </row>
    <row r="38" spans="1:9" ht="36" customHeight="1" x14ac:dyDescent="0.2">
      <c r="A38" s="133" t="s">
        <v>235</v>
      </c>
      <c r="B38" s="185"/>
      <c r="C38" s="166"/>
      <c r="D38" s="138" t="s">
        <v>266</v>
      </c>
      <c r="E38" s="139" t="s">
        <v>94</v>
      </c>
      <c r="F38" s="10" t="s">
        <v>180</v>
      </c>
      <c r="G38" s="76">
        <v>1277.3</v>
      </c>
      <c r="H38" s="137"/>
      <c r="I38" s="137"/>
    </row>
    <row r="39" spans="1:9" ht="33" customHeight="1" x14ac:dyDescent="0.2">
      <c r="A39" s="133" t="s">
        <v>236</v>
      </c>
      <c r="B39" s="185"/>
      <c r="C39" s="166"/>
      <c r="D39" s="138" t="s">
        <v>267</v>
      </c>
      <c r="E39" s="139" t="s">
        <v>94</v>
      </c>
      <c r="F39" s="10" t="s">
        <v>180</v>
      </c>
      <c r="G39" s="76">
        <v>1277.3</v>
      </c>
      <c r="H39" s="137"/>
      <c r="I39" s="137"/>
    </row>
    <row r="40" spans="1:9" ht="36.75" customHeight="1" x14ac:dyDescent="0.2">
      <c r="A40" s="133" t="s">
        <v>241</v>
      </c>
      <c r="B40" s="185"/>
      <c r="C40" s="166"/>
      <c r="D40" s="134" t="s">
        <v>268</v>
      </c>
      <c r="E40" s="88" t="s">
        <v>94</v>
      </c>
      <c r="F40" s="10" t="s">
        <v>180</v>
      </c>
      <c r="G40" s="76">
        <v>1277.3</v>
      </c>
      <c r="H40" s="74"/>
      <c r="I40" s="74"/>
    </row>
    <row r="41" spans="1:9" ht="45" customHeight="1" x14ac:dyDescent="0.2">
      <c r="A41" s="100" t="s">
        <v>240</v>
      </c>
      <c r="B41" s="185"/>
      <c r="C41" s="166"/>
      <c r="D41" s="85" t="s">
        <v>21</v>
      </c>
      <c r="E41" s="88" t="s">
        <v>94</v>
      </c>
      <c r="F41" s="10" t="s">
        <v>180</v>
      </c>
      <c r="G41" s="76">
        <v>2984.1</v>
      </c>
      <c r="H41" s="76"/>
      <c r="I41" s="76"/>
    </row>
    <row r="42" spans="1:9" ht="34.5" customHeight="1" x14ac:dyDescent="0.2">
      <c r="A42" s="100" t="s">
        <v>237</v>
      </c>
      <c r="B42" s="185"/>
      <c r="C42" s="166"/>
      <c r="D42" s="134" t="s">
        <v>269</v>
      </c>
      <c r="E42" s="88" t="s">
        <v>94</v>
      </c>
      <c r="F42" s="10" t="s">
        <v>180</v>
      </c>
      <c r="G42" s="76">
        <v>840.11</v>
      </c>
      <c r="H42" s="76"/>
      <c r="I42" s="76"/>
    </row>
    <row r="43" spans="1:9" ht="36" customHeight="1" x14ac:dyDescent="0.2">
      <c r="A43" s="191" t="s">
        <v>239</v>
      </c>
      <c r="B43" s="185"/>
      <c r="C43" s="166"/>
      <c r="D43" s="212" t="s">
        <v>150</v>
      </c>
      <c r="E43" s="88" t="s">
        <v>94</v>
      </c>
      <c r="F43" s="10" t="s">
        <v>178</v>
      </c>
      <c r="G43" s="76">
        <v>440.5</v>
      </c>
      <c r="H43" s="76"/>
      <c r="I43" s="76"/>
    </row>
    <row r="44" spans="1:9" ht="39" customHeight="1" x14ac:dyDescent="0.2">
      <c r="A44" s="192"/>
      <c r="B44" s="185"/>
      <c r="C44" s="166"/>
      <c r="D44" s="213"/>
      <c r="E44" s="88" t="s">
        <v>94</v>
      </c>
      <c r="F44" s="10" t="s">
        <v>179</v>
      </c>
      <c r="G44" s="76">
        <v>1277.3</v>
      </c>
      <c r="H44" s="76"/>
      <c r="I44" s="76"/>
    </row>
    <row r="45" spans="1:9" ht="61.5" customHeight="1" x14ac:dyDescent="0.2">
      <c r="A45" s="100" t="s">
        <v>238</v>
      </c>
      <c r="B45" s="185"/>
      <c r="C45" s="166"/>
      <c r="D45" s="85" t="s">
        <v>136</v>
      </c>
      <c r="E45" s="88" t="s">
        <v>94</v>
      </c>
      <c r="F45" s="10" t="s">
        <v>179</v>
      </c>
      <c r="G45" s="77">
        <v>34.85</v>
      </c>
      <c r="H45" s="78"/>
      <c r="I45" s="78"/>
    </row>
    <row r="46" spans="1:9" ht="63.75" customHeight="1" x14ac:dyDescent="0.2">
      <c r="A46" s="133" t="s">
        <v>242</v>
      </c>
      <c r="B46" s="140" t="s">
        <v>11</v>
      </c>
      <c r="C46" s="166" t="s">
        <v>270</v>
      </c>
      <c r="D46" s="166"/>
      <c r="E46" s="88" t="s">
        <v>94</v>
      </c>
      <c r="F46" s="10" t="s">
        <v>178</v>
      </c>
      <c r="G46" s="76">
        <v>440.5</v>
      </c>
      <c r="H46" s="76"/>
      <c r="I46" s="76"/>
    </row>
    <row r="47" spans="1:9" ht="38.25" customHeight="1" x14ac:dyDescent="0.2">
      <c r="A47" s="100" t="s">
        <v>217</v>
      </c>
      <c r="B47" s="122" t="s">
        <v>98</v>
      </c>
      <c r="C47" s="175"/>
      <c r="D47" s="176"/>
      <c r="E47" s="88" t="s">
        <v>94</v>
      </c>
      <c r="F47" s="10" t="s">
        <v>178</v>
      </c>
      <c r="G47" s="76">
        <v>440.5</v>
      </c>
      <c r="H47" s="76"/>
      <c r="I47" s="76"/>
    </row>
    <row r="48" spans="1:9" ht="76.5" x14ac:dyDescent="0.2">
      <c r="A48" s="100" t="s">
        <v>243</v>
      </c>
      <c r="B48" s="122" t="s">
        <v>25</v>
      </c>
      <c r="C48" s="197"/>
      <c r="D48" s="210"/>
      <c r="E48" s="86" t="s">
        <v>26</v>
      </c>
      <c r="F48" s="10" t="s">
        <v>172</v>
      </c>
      <c r="G48" s="76">
        <v>11666.62</v>
      </c>
      <c r="H48" s="76"/>
      <c r="I48" s="76"/>
    </row>
    <row r="49" spans="1:9" ht="41.25" customHeight="1" x14ac:dyDescent="0.2">
      <c r="A49" s="100" t="s">
        <v>217</v>
      </c>
      <c r="B49" s="122" t="s">
        <v>98</v>
      </c>
      <c r="C49" s="197"/>
      <c r="D49" s="210"/>
      <c r="E49" s="86" t="s">
        <v>26</v>
      </c>
      <c r="F49" s="10" t="s">
        <v>172</v>
      </c>
      <c r="G49" s="77">
        <v>2314</v>
      </c>
      <c r="H49" s="78"/>
      <c r="I49" s="78"/>
    </row>
    <row r="50" spans="1:9" ht="41.25" customHeight="1" x14ac:dyDescent="0.2">
      <c r="A50" s="115" t="s">
        <v>259</v>
      </c>
      <c r="B50" s="125" t="s">
        <v>257</v>
      </c>
      <c r="C50" s="175"/>
      <c r="D50" s="214"/>
      <c r="E50" s="116" t="s">
        <v>160</v>
      </c>
      <c r="F50" s="132" t="s">
        <v>163</v>
      </c>
      <c r="G50" s="77">
        <v>1523.64</v>
      </c>
      <c r="H50" s="78"/>
      <c r="I50" s="78"/>
    </row>
    <row r="51" spans="1:9" s="9" customFormat="1" ht="21" customHeight="1" x14ac:dyDescent="0.2">
      <c r="A51" s="120"/>
      <c r="B51" s="206" t="s">
        <v>95</v>
      </c>
      <c r="C51" s="207"/>
      <c r="D51" s="207"/>
      <c r="E51" s="207"/>
      <c r="F51" s="208"/>
      <c r="G51" s="127"/>
      <c r="H51" s="121"/>
      <c r="I51" s="121"/>
    </row>
    <row r="52" spans="1:9" ht="42" customHeight="1" x14ac:dyDescent="0.2">
      <c r="A52" s="100" t="s">
        <v>245</v>
      </c>
      <c r="B52" s="122" t="s">
        <v>27</v>
      </c>
      <c r="C52" s="197"/>
      <c r="D52" s="197"/>
      <c r="E52" s="7"/>
      <c r="F52" s="10" t="s">
        <v>167</v>
      </c>
      <c r="G52" s="77">
        <v>6883.14</v>
      </c>
      <c r="H52" s="77"/>
      <c r="I52" s="77"/>
    </row>
    <row r="53" spans="1:9" ht="36.75" customHeight="1" x14ac:dyDescent="0.2">
      <c r="A53" s="100" t="s">
        <v>251</v>
      </c>
      <c r="B53" s="122" t="s">
        <v>28</v>
      </c>
      <c r="C53" s="197"/>
      <c r="D53" s="197"/>
      <c r="E53" s="7"/>
      <c r="F53" s="10" t="s">
        <v>177</v>
      </c>
      <c r="G53" s="77">
        <v>1294.52</v>
      </c>
      <c r="H53" s="77"/>
      <c r="I53" s="77"/>
    </row>
    <row r="54" spans="1:9" ht="54" customHeight="1" x14ac:dyDescent="0.2">
      <c r="A54" s="100" t="s">
        <v>250</v>
      </c>
      <c r="B54" s="122" t="s">
        <v>29</v>
      </c>
      <c r="C54" s="197"/>
      <c r="D54" s="197"/>
      <c r="E54" s="7"/>
      <c r="F54" s="10" t="s">
        <v>175</v>
      </c>
      <c r="G54" s="77">
        <v>4415.84</v>
      </c>
      <c r="H54" s="77"/>
      <c r="I54" s="77"/>
    </row>
    <row r="55" spans="1:9" ht="38.25" x14ac:dyDescent="0.2">
      <c r="A55" s="100" t="s">
        <v>254</v>
      </c>
      <c r="B55" s="122" t="s">
        <v>30</v>
      </c>
      <c r="C55" s="197"/>
      <c r="D55" s="197"/>
      <c r="E55" s="7"/>
      <c r="F55" s="10" t="s">
        <v>174</v>
      </c>
      <c r="G55" s="77">
        <v>20464.8</v>
      </c>
      <c r="H55" s="77"/>
      <c r="I55" s="77"/>
    </row>
    <row r="56" spans="1:9" ht="19.5" customHeight="1" x14ac:dyDescent="0.2">
      <c r="A56" s="191" t="s">
        <v>256</v>
      </c>
      <c r="B56" s="164" t="s">
        <v>31</v>
      </c>
      <c r="C56" s="200"/>
      <c r="D56" s="201"/>
      <c r="E56" s="204"/>
      <c r="F56" s="162" t="s">
        <v>173</v>
      </c>
      <c r="G56" s="119">
        <v>18403958</v>
      </c>
      <c r="H56" s="77"/>
      <c r="I56" s="77"/>
    </row>
    <row r="57" spans="1:9" ht="26.25" customHeight="1" x14ac:dyDescent="0.2">
      <c r="A57" s="193"/>
      <c r="B57" s="209"/>
      <c r="C57" s="202"/>
      <c r="D57" s="203"/>
      <c r="E57" s="205"/>
      <c r="F57" s="172"/>
      <c r="G57" s="77">
        <v>260251.68</v>
      </c>
      <c r="H57" s="77"/>
      <c r="I57" s="77"/>
    </row>
    <row r="58" spans="1:9" ht="37.5" customHeight="1" x14ac:dyDescent="0.2">
      <c r="A58" s="100" t="s">
        <v>246</v>
      </c>
      <c r="B58" s="185" t="s">
        <v>32</v>
      </c>
      <c r="C58" s="166" t="s">
        <v>111</v>
      </c>
      <c r="D58" s="166"/>
      <c r="E58" s="7"/>
      <c r="F58" s="134" t="s">
        <v>113</v>
      </c>
      <c r="G58" s="77">
        <v>61.44</v>
      </c>
      <c r="H58" s="77"/>
      <c r="I58" s="77"/>
    </row>
    <row r="59" spans="1:9" ht="51" customHeight="1" x14ac:dyDescent="0.2">
      <c r="A59" s="100" t="s">
        <v>246</v>
      </c>
      <c r="B59" s="190"/>
      <c r="C59" s="166" t="s">
        <v>112</v>
      </c>
      <c r="D59" s="166"/>
      <c r="E59" s="7"/>
      <c r="F59" s="134" t="s">
        <v>114</v>
      </c>
      <c r="G59" s="77">
        <v>865.57</v>
      </c>
      <c r="H59" s="77"/>
      <c r="I59" s="77"/>
    </row>
    <row r="60" spans="1:9" ht="63.75" customHeight="1" x14ac:dyDescent="0.2">
      <c r="A60" s="100" t="s">
        <v>247</v>
      </c>
      <c r="B60" s="122" t="s">
        <v>33</v>
      </c>
      <c r="C60" s="166"/>
      <c r="D60" s="166"/>
      <c r="E60" s="7"/>
      <c r="F60" s="10" t="s">
        <v>170</v>
      </c>
      <c r="G60" s="77">
        <v>5024.0600000000004</v>
      </c>
      <c r="H60" s="77"/>
      <c r="I60" s="77"/>
    </row>
    <row r="61" spans="1:9" ht="89.25" x14ac:dyDescent="0.2">
      <c r="A61" s="100" t="s">
        <v>253</v>
      </c>
      <c r="B61" s="126" t="s">
        <v>34</v>
      </c>
      <c r="C61" s="166"/>
      <c r="D61" s="166"/>
      <c r="E61" s="7"/>
      <c r="F61" s="10" t="s">
        <v>176</v>
      </c>
      <c r="G61" s="77">
        <v>4237872</v>
      </c>
      <c r="H61" s="77"/>
      <c r="I61" s="77"/>
    </row>
    <row r="62" spans="1:9" ht="51.75" customHeight="1" x14ac:dyDescent="0.2">
      <c r="A62" s="98" t="s">
        <v>248</v>
      </c>
      <c r="B62" s="122" t="s">
        <v>35</v>
      </c>
      <c r="C62" s="166"/>
      <c r="D62" s="166"/>
      <c r="E62" s="7"/>
      <c r="F62" s="10" t="s">
        <v>171</v>
      </c>
      <c r="G62" s="77">
        <v>6850.39</v>
      </c>
      <c r="H62" s="77"/>
      <c r="I62" s="77"/>
    </row>
    <row r="63" spans="1:9" ht="106.5" customHeight="1" x14ac:dyDescent="0.2">
      <c r="A63" s="98" t="s">
        <v>244</v>
      </c>
      <c r="B63" s="122" t="s">
        <v>36</v>
      </c>
      <c r="C63" s="166"/>
      <c r="D63" s="166"/>
      <c r="E63" s="7"/>
      <c r="F63" s="10" t="s">
        <v>166</v>
      </c>
      <c r="G63" s="77">
        <v>15149.77</v>
      </c>
      <c r="H63" s="77"/>
      <c r="I63" s="77"/>
    </row>
    <row r="64" spans="1:9" ht="64.5" customHeight="1" x14ac:dyDescent="0.2">
      <c r="A64" s="49" t="s">
        <v>252</v>
      </c>
      <c r="B64" s="122" t="s">
        <v>37</v>
      </c>
      <c r="C64" s="166"/>
      <c r="D64" s="166"/>
      <c r="E64" s="7"/>
      <c r="F64" s="10" t="s">
        <v>183</v>
      </c>
      <c r="G64" s="77">
        <v>1319.81</v>
      </c>
      <c r="H64" s="77"/>
      <c r="I64" s="77"/>
    </row>
    <row r="65" spans="1:9" ht="55.5" customHeight="1" x14ac:dyDescent="0.2">
      <c r="A65" s="98" t="s">
        <v>249</v>
      </c>
      <c r="B65" s="122" t="s">
        <v>38</v>
      </c>
      <c r="C65" s="166"/>
      <c r="D65" s="166"/>
      <c r="E65" s="7"/>
      <c r="F65" s="10" t="s">
        <v>115</v>
      </c>
      <c r="G65" s="77">
        <v>35352.83</v>
      </c>
      <c r="H65" s="77"/>
      <c r="I65" s="77"/>
    </row>
    <row r="66" spans="1:9" ht="150" customHeight="1" x14ac:dyDescent="0.2">
      <c r="A66" s="194" t="s">
        <v>255</v>
      </c>
      <c r="B66" s="189" t="s">
        <v>149</v>
      </c>
      <c r="C66" s="160" t="s">
        <v>39</v>
      </c>
      <c r="D66" s="211"/>
      <c r="E66" s="91"/>
      <c r="F66" s="26" t="s">
        <v>184</v>
      </c>
      <c r="G66" s="77">
        <v>24377.77</v>
      </c>
      <c r="H66" s="77"/>
      <c r="I66" s="77"/>
    </row>
    <row r="67" spans="1:9" ht="79.5" customHeight="1" x14ac:dyDescent="0.2">
      <c r="A67" s="195"/>
      <c r="B67" s="190"/>
      <c r="C67" s="166" t="s">
        <v>40</v>
      </c>
      <c r="D67" s="161"/>
      <c r="E67" s="7"/>
      <c r="F67" s="135" t="s">
        <v>185</v>
      </c>
      <c r="G67" s="77">
        <v>3299.94</v>
      </c>
      <c r="H67" s="77"/>
      <c r="I67" s="77"/>
    </row>
    <row r="68" spans="1:9" ht="63.75" customHeight="1" x14ac:dyDescent="0.2">
      <c r="A68" s="196"/>
      <c r="B68" s="190"/>
      <c r="C68" s="166" t="s">
        <v>41</v>
      </c>
      <c r="D68" s="161"/>
      <c r="E68" s="7"/>
      <c r="F68" s="8" t="s">
        <v>186</v>
      </c>
      <c r="G68" s="77">
        <v>3133.06</v>
      </c>
      <c r="H68" s="77"/>
      <c r="I68" s="77"/>
    </row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</sheetData>
  <mergeCells count="77">
    <mergeCell ref="C48:D48"/>
    <mergeCell ref="C66:D66"/>
    <mergeCell ref="C34:D34"/>
    <mergeCell ref="C35:D35"/>
    <mergeCell ref="C36:D36"/>
    <mergeCell ref="C46:D46"/>
    <mergeCell ref="D43:D44"/>
    <mergeCell ref="C49:D49"/>
    <mergeCell ref="C50:D50"/>
    <mergeCell ref="F56:F57"/>
    <mergeCell ref="C56:D57"/>
    <mergeCell ref="E56:E57"/>
    <mergeCell ref="B51:F51"/>
    <mergeCell ref="C52:D52"/>
    <mergeCell ref="B56:B57"/>
    <mergeCell ref="C53:D53"/>
    <mergeCell ref="C55:D55"/>
    <mergeCell ref="A43:A44"/>
    <mergeCell ref="A56:A57"/>
    <mergeCell ref="A66:A68"/>
    <mergeCell ref="C9:D9"/>
    <mergeCell ref="C10:D10"/>
    <mergeCell ref="C12:D12"/>
    <mergeCell ref="C17:D17"/>
    <mergeCell ref="C29:D29"/>
    <mergeCell ref="C31:D31"/>
    <mergeCell ref="C32:D32"/>
    <mergeCell ref="C33:D33"/>
    <mergeCell ref="C30:D30"/>
    <mergeCell ref="C67:D67"/>
    <mergeCell ref="C68:D68"/>
    <mergeCell ref="C54:D54"/>
    <mergeCell ref="C28:D28"/>
    <mergeCell ref="B66:B68"/>
    <mergeCell ref="C61:D61"/>
    <mergeCell ref="C59:D59"/>
    <mergeCell ref="C60:D60"/>
    <mergeCell ref="C63:D63"/>
    <mergeCell ref="C65:D65"/>
    <mergeCell ref="B58:B59"/>
    <mergeCell ref="C62:D62"/>
    <mergeCell ref="C64:D64"/>
    <mergeCell ref="C58:D58"/>
    <mergeCell ref="A2:G2"/>
    <mergeCell ref="C47:D47"/>
    <mergeCell ref="G3:G5"/>
    <mergeCell ref="F3:F6"/>
    <mergeCell ref="B7:F7"/>
    <mergeCell ref="B37:B45"/>
    <mergeCell ref="C37:C45"/>
    <mergeCell ref="B3:B6"/>
    <mergeCell ref="A3:A6"/>
    <mergeCell ref="C3:D6"/>
    <mergeCell ref="E3:E6"/>
    <mergeCell ref="C8:D8"/>
    <mergeCell ref="C19:D19"/>
    <mergeCell ref="C21:D21"/>
    <mergeCell ref="C22:D22"/>
    <mergeCell ref="C14:D14"/>
    <mergeCell ref="H3:H5"/>
    <mergeCell ref="I3:I5"/>
    <mergeCell ref="A10:A11"/>
    <mergeCell ref="B10:B11"/>
    <mergeCell ref="C11:D11"/>
    <mergeCell ref="F10:F11"/>
    <mergeCell ref="C18:D18"/>
    <mergeCell ref="C27:D27"/>
    <mergeCell ref="C23:D23"/>
    <mergeCell ref="A12:A13"/>
    <mergeCell ref="B12:B13"/>
    <mergeCell ref="C13:D13"/>
    <mergeCell ref="C15:D15"/>
    <mergeCell ref="C16:D16"/>
    <mergeCell ref="C24:D24"/>
    <mergeCell ref="C25:D25"/>
    <mergeCell ref="C26:D26"/>
    <mergeCell ref="C20:D20"/>
  </mergeCells>
  <phoneticPr fontId="4" type="noConversion"/>
  <pageMargins left="0.51181102362204722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.75" x14ac:dyDescent="0.2"/>
  <cols>
    <col min="1" max="1" width="14" style="101" hidden="1" customWidth="1"/>
    <col min="2" max="2" width="38.85546875" style="3" customWidth="1"/>
    <col min="3" max="3" width="15.5703125" style="20" customWidth="1"/>
    <col min="4" max="4" width="12" style="32" customWidth="1"/>
    <col min="5" max="5" width="15.42578125" style="2" customWidth="1"/>
    <col min="6" max="6" width="12.5703125" style="15" customWidth="1"/>
    <col min="7" max="8" width="9.28515625" style="15" customWidth="1"/>
    <col min="9" max="9" width="13.5703125" style="15" customWidth="1"/>
    <col min="10" max="10" width="8.5703125" style="15" customWidth="1"/>
    <col min="11" max="11" width="16.28515625" style="128" customWidth="1"/>
    <col min="12" max="16384" width="9.140625" style="1"/>
  </cols>
  <sheetData>
    <row r="1" spans="1:11" ht="22.5" customHeight="1" x14ac:dyDescent="0.25">
      <c r="B1" s="259" t="s">
        <v>137</v>
      </c>
      <c r="C1" s="220"/>
      <c r="D1" s="220"/>
      <c r="E1" s="220"/>
      <c r="F1" s="220"/>
      <c r="G1" s="220"/>
      <c r="H1" s="220"/>
      <c r="I1" s="220"/>
      <c r="J1" s="220"/>
    </row>
    <row r="2" spans="1:11" ht="36.75" customHeight="1" x14ac:dyDescent="0.2">
      <c r="A2" s="267" t="s">
        <v>197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1" ht="56.25" customHeight="1" x14ac:dyDescent="0.2">
      <c r="A3" s="243" t="s">
        <v>0</v>
      </c>
      <c r="B3" s="243" t="s">
        <v>1</v>
      </c>
      <c r="C3" s="250" t="s">
        <v>2</v>
      </c>
      <c r="D3" s="197" t="s">
        <v>42</v>
      </c>
      <c r="E3" s="250" t="s">
        <v>104</v>
      </c>
      <c r="F3" s="248" t="s">
        <v>143</v>
      </c>
      <c r="G3" s="197" t="s">
        <v>139</v>
      </c>
      <c r="H3" s="210"/>
      <c r="I3" s="160" t="s">
        <v>142</v>
      </c>
      <c r="J3" s="255" t="s">
        <v>271</v>
      </c>
      <c r="K3" s="223" t="s">
        <v>276</v>
      </c>
    </row>
    <row r="4" spans="1:11" ht="62.25" customHeight="1" x14ac:dyDescent="0.2">
      <c r="A4" s="244"/>
      <c r="B4" s="263"/>
      <c r="C4" s="251"/>
      <c r="D4" s="210"/>
      <c r="E4" s="251"/>
      <c r="F4" s="249"/>
      <c r="G4" s="160" t="s">
        <v>140</v>
      </c>
      <c r="H4" s="160" t="s">
        <v>141</v>
      </c>
      <c r="I4" s="161"/>
      <c r="J4" s="203"/>
      <c r="K4" s="223"/>
    </row>
    <row r="5" spans="1:11" ht="44.25" customHeight="1" x14ac:dyDescent="0.2">
      <c r="A5" s="245"/>
      <c r="B5" s="264"/>
      <c r="C5" s="251"/>
      <c r="D5" s="210"/>
      <c r="E5" s="251"/>
      <c r="F5" s="249"/>
      <c r="G5" s="160"/>
      <c r="H5" s="160"/>
      <c r="I5" s="161"/>
      <c r="J5" s="145" t="s">
        <v>275</v>
      </c>
      <c r="K5" s="223"/>
    </row>
    <row r="6" spans="1:11" s="9" customFormat="1" ht="38.25" x14ac:dyDescent="0.2">
      <c r="A6" s="70"/>
      <c r="B6" s="14" t="s">
        <v>14</v>
      </c>
      <c r="C6" s="69"/>
      <c r="D6" s="69" t="s">
        <v>159</v>
      </c>
      <c r="E6" s="70" t="s">
        <v>204</v>
      </c>
      <c r="F6" s="147"/>
      <c r="G6" s="144"/>
      <c r="H6" s="144"/>
      <c r="I6" s="144"/>
      <c r="J6" s="144"/>
      <c r="K6" s="39"/>
    </row>
    <row r="7" spans="1:11" ht="38.25" x14ac:dyDescent="0.2">
      <c r="A7" s="100" t="s">
        <v>208</v>
      </c>
      <c r="B7" s="47" t="s">
        <v>77</v>
      </c>
      <c r="C7" s="21"/>
      <c r="D7" s="22"/>
      <c r="E7" s="48"/>
      <c r="F7" s="130">
        <f>'Приложение 1 Базовый'!G8</f>
        <v>291.81</v>
      </c>
      <c r="G7" s="37">
        <v>1</v>
      </c>
      <c r="H7" s="37">
        <v>1</v>
      </c>
      <c r="I7" s="37">
        <f>ROUND(F7*G7*H7,2)</f>
        <v>291.81</v>
      </c>
      <c r="J7" s="149">
        <f>ROUND(K7/I7,4)</f>
        <v>0.86129999999999995</v>
      </c>
      <c r="K7" s="37">
        <v>251.33</v>
      </c>
    </row>
    <row r="8" spans="1:11" s="9" customFormat="1" ht="63.75" x14ac:dyDescent="0.2">
      <c r="A8" s="150"/>
      <c r="B8" s="14" t="s">
        <v>3</v>
      </c>
      <c r="C8" s="69" t="s">
        <v>4</v>
      </c>
      <c r="D8" s="69" t="s">
        <v>160</v>
      </c>
      <c r="E8" s="89" t="s">
        <v>161</v>
      </c>
      <c r="F8" s="144"/>
      <c r="G8" s="72"/>
      <c r="H8" s="144"/>
      <c r="I8" s="144"/>
      <c r="J8" s="144"/>
      <c r="K8" s="39"/>
    </row>
    <row r="9" spans="1:11" ht="38.25" x14ac:dyDescent="0.2">
      <c r="A9" s="100" t="s">
        <v>209</v>
      </c>
      <c r="B9" s="47" t="s">
        <v>43</v>
      </c>
      <c r="C9" s="22"/>
      <c r="D9" s="22"/>
      <c r="E9" s="145"/>
      <c r="F9" s="130">
        <f>'Приложение 1 Базовый'!G9</f>
        <v>91372.05</v>
      </c>
      <c r="G9" s="38">
        <v>1.1160000000000001</v>
      </c>
      <c r="H9" s="38">
        <v>1.1160000000000001</v>
      </c>
      <c r="I9" s="37">
        <f>ROUND(F9*G9*H9,2)</f>
        <v>113799.87</v>
      </c>
      <c r="J9" s="149">
        <f>ROUND(K9/I9,4)</f>
        <v>0.73609999999999998</v>
      </c>
      <c r="K9" s="37">
        <v>83769.39</v>
      </c>
    </row>
    <row r="10" spans="1:11" ht="63.75" x14ac:dyDescent="0.2">
      <c r="A10" s="151"/>
      <c r="B10" s="14" t="s">
        <v>3</v>
      </c>
      <c r="C10" s="69" t="s">
        <v>5</v>
      </c>
      <c r="D10" s="69" t="s">
        <v>160</v>
      </c>
      <c r="E10" s="89" t="s">
        <v>161</v>
      </c>
      <c r="F10" s="39"/>
      <c r="G10" s="39"/>
      <c r="H10" s="39"/>
      <c r="I10" s="39"/>
      <c r="J10" s="39"/>
      <c r="K10" s="71"/>
    </row>
    <row r="11" spans="1:11" ht="38.25" x14ac:dyDescent="0.2">
      <c r="A11" s="242" t="s">
        <v>211</v>
      </c>
      <c r="B11" s="47" t="s">
        <v>43</v>
      </c>
      <c r="C11" s="22"/>
      <c r="D11" s="22"/>
      <c r="E11" s="145"/>
      <c r="F11" s="130">
        <f>'Приложение 1 Базовый'!G11</f>
        <v>95978.21</v>
      </c>
      <c r="G11" s="40">
        <v>1.105</v>
      </c>
      <c r="H11" s="40">
        <v>1.105</v>
      </c>
      <c r="I11" s="37">
        <f>ROUND(F11*G11*H11,2)</f>
        <v>117191.79</v>
      </c>
      <c r="J11" s="149">
        <f>ROUND(K11/I11,4)</f>
        <v>1</v>
      </c>
      <c r="K11" s="37">
        <v>117191.79</v>
      </c>
    </row>
    <row r="12" spans="1:11" ht="38.25" x14ac:dyDescent="0.2">
      <c r="A12" s="242"/>
      <c r="B12" s="47" t="s">
        <v>44</v>
      </c>
      <c r="C12" s="22"/>
      <c r="D12" s="22"/>
      <c r="E12" s="145"/>
      <c r="F12" s="130">
        <f>'Приложение 1 Базовый'!G10</f>
        <v>256381.31</v>
      </c>
      <c r="G12" s="42">
        <v>1.133</v>
      </c>
      <c r="H12" s="42">
        <v>1</v>
      </c>
      <c r="I12" s="37">
        <f>ROUND(F12*G12*H12,2)</f>
        <v>290480.02</v>
      </c>
      <c r="J12" s="149">
        <f>ROUND(K12/I12,4)</f>
        <v>0.8609</v>
      </c>
      <c r="K12" s="37">
        <v>250087.05</v>
      </c>
    </row>
    <row r="13" spans="1:11" s="9" customFormat="1" ht="72" x14ac:dyDescent="0.2">
      <c r="A13" s="150"/>
      <c r="B13" s="14" t="s">
        <v>3</v>
      </c>
      <c r="C13" s="69" t="s">
        <v>6</v>
      </c>
      <c r="D13" s="69" t="s">
        <v>160</v>
      </c>
      <c r="E13" s="89" t="s">
        <v>161</v>
      </c>
      <c r="F13" s="39"/>
      <c r="G13" s="39"/>
      <c r="H13" s="39"/>
      <c r="I13" s="39"/>
      <c r="J13" s="39"/>
      <c r="K13" s="39"/>
    </row>
    <row r="14" spans="1:11" ht="38.25" x14ac:dyDescent="0.2">
      <c r="A14" s="242" t="s">
        <v>213</v>
      </c>
      <c r="B14" s="47" t="s">
        <v>43</v>
      </c>
      <c r="C14" s="22"/>
      <c r="D14" s="22"/>
      <c r="E14" s="145"/>
      <c r="F14" s="130">
        <f>'Приложение 1 Базовый'!G12</f>
        <v>92509.31</v>
      </c>
      <c r="G14" s="37">
        <v>1.1000000000000001</v>
      </c>
      <c r="H14" s="37">
        <v>1.1000000000000001</v>
      </c>
      <c r="I14" s="37">
        <f>ROUND(F14*G14*H14,2)</f>
        <v>111936.27</v>
      </c>
      <c r="J14" s="149">
        <f>ROUND(K14/I14,4)</f>
        <v>0.82989999999999997</v>
      </c>
      <c r="K14" s="37">
        <v>92900.62</v>
      </c>
    </row>
    <row r="15" spans="1:11" ht="25.5" x14ac:dyDescent="0.2">
      <c r="A15" s="242"/>
      <c r="B15" s="152" t="s">
        <v>83</v>
      </c>
      <c r="C15" s="22"/>
      <c r="D15" s="22"/>
      <c r="E15" s="145"/>
      <c r="F15" s="130">
        <f>'Приложение 1 Базовый'!G13</f>
        <v>20476.89</v>
      </c>
      <c r="G15" s="37">
        <v>1.1000000000000001</v>
      </c>
      <c r="H15" s="37">
        <v>1.1000000000000001</v>
      </c>
      <c r="I15" s="37">
        <f>ROUND(F15*G15*H15,2)</f>
        <v>24777.040000000001</v>
      </c>
      <c r="J15" s="149">
        <f>ROUND(K15/I15,4)</f>
        <v>0.40289999999999998</v>
      </c>
      <c r="K15" s="37">
        <v>9982.92</v>
      </c>
    </row>
    <row r="16" spans="1:11" s="9" customFormat="1" ht="63.75" x14ac:dyDescent="0.2">
      <c r="A16" s="153"/>
      <c r="B16" s="14" t="s">
        <v>3</v>
      </c>
      <c r="C16" s="69" t="s">
        <v>7</v>
      </c>
      <c r="D16" s="69" t="s">
        <v>160</v>
      </c>
      <c r="E16" s="89" t="s">
        <v>161</v>
      </c>
      <c r="F16" s="39"/>
      <c r="G16" s="39"/>
      <c r="H16" s="39"/>
      <c r="I16" s="39"/>
      <c r="J16" s="39"/>
      <c r="K16" s="39"/>
    </row>
    <row r="17" spans="1:11" ht="25.5" x14ac:dyDescent="0.2">
      <c r="A17" s="242" t="s">
        <v>210</v>
      </c>
      <c r="B17" s="47" t="s">
        <v>45</v>
      </c>
      <c r="C17" s="22"/>
      <c r="D17" s="22"/>
      <c r="E17" s="145"/>
      <c r="F17" s="130">
        <f>'Приложение 1 Базовый'!G14</f>
        <v>23553.88</v>
      </c>
      <c r="G17" s="37">
        <v>1</v>
      </c>
      <c r="H17" s="37">
        <v>1</v>
      </c>
      <c r="I17" s="37">
        <f>ROUND(F17*G17*H17,2)</f>
        <v>23553.88</v>
      </c>
      <c r="J17" s="149">
        <f>ROUND(K17/I17,4)</f>
        <v>0.85870000000000002</v>
      </c>
      <c r="K17" s="37">
        <v>20226.36</v>
      </c>
    </row>
    <row r="18" spans="1:11" ht="25.5" x14ac:dyDescent="0.2">
      <c r="A18" s="242"/>
      <c r="B18" s="152" t="s">
        <v>46</v>
      </c>
      <c r="C18" s="22"/>
      <c r="D18" s="22"/>
      <c r="E18" s="145"/>
      <c r="F18" s="130">
        <f>'Приложение 1 Базовый'!G14</f>
        <v>23553.88</v>
      </c>
      <c r="G18" s="37">
        <v>1</v>
      </c>
      <c r="H18" s="37">
        <v>1</v>
      </c>
      <c r="I18" s="37">
        <f>ROUND(F18*G18*H18,2)</f>
        <v>23553.88</v>
      </c>
      <c r="J18" s="149">
        <f>ROUND(K18/I18,4)</f>
        <v>0.63239999999999996</v>
      </c>
      <c r="K18" s="37">
        <v>14894.72</v>
      </c>
    </row>
    <row r="19" spans="1:11" ht="25.5" x14ac:dyDescent="0.2">
      <c r="A19" s="242"/>
      <c r="B19" s="152" t="s">
        <v>47</v>
      </c>
      <c r="C19" s="22"/>
      <c r="D19" s="22"/>
      <c r="E19" s="145"/>
      <c r="F19" s="130">
        <f>'Приложение 1 Базовый'!G14</f>
        <v>23553.88</v>
      </c>
      <c r="G19" s="37">
        <v>1</v>
      </c>
      <c r="H19" s="37">
        <v>1</v>
      </c>
      <c r="I19" s="37">
        <f>ROUND(F19*G19*H19,2)</f>
        <v>23553.88</v>
      </c>
      <c r="J19" s="149">
        <f>ROUND(K19/I19,4)</f>
        <v>0.60709999999999997</v>
      </c>
      <c r="K19" s="37">
        <v>14298.69</v>
      </c>
    </row>
    <row r="20" spans="1:11" s="9" customFormat="1" ht="63.75" x14ac:dyDescent="0.2">
      <c r="A20" s="151"/>
      <c r="B20" s="14" t="s">
        <v>3</v>
      </c>
      <c r="C20" s="69" t="s">
        <v>8</v>
      </c>
      <c r="D20" s="69" t="s">
        <v>160</v>
      </c>
      <c r="E20" s="89" t="s">
        <v>161</v>
      </c>
      <c r="F20" s="39"/>
      <c r="G20" s="39"/>
      <c r="H20" s="39"/>
      <c r="I20" s="39"/>
      <c r="J20" s="39"/>
      <c r="K20" s="39"/>
    </row>
    <row r="21" spans="1:11" ht="38.25" x14ac:dyDescent="0.2">
      <c r="A21" s="100" t="s">
        <v>212</v>
      </c>
      <c r="B21" s="47" t="s">
        <v>48</v>
      </c>
      <c r="C21" s="22"/>
      <c r="D21" s="22"/>
      <c r="E21" s="145"/>
      <c r="F21" s="130">
        <f>'Приложение 1 Базовый'!G15</f>
        <v>33729.15</v>
      </c>
      <c r="G21" s="37">
        <v>1</v>
      </c>
      <c r="H21" s="37">
        <v>1</v>
      </c>
      <c r="I21" s="37">
        <f>ROUND(F21*G21*H21,2)</f>
        <v>33729.15</v>
      </c>
      <c r="J21" s="149">
        <f>ROUND(K21/I21,4)</f>
        <v>0.86250000000000004</v>
      </c>
      <c r="K21" s="37">
        <v>29089.79</v>
      </c>
    </row>
    <row r="22" spans="1:11" s="9" customFormat="1" ht="51" x14ac:dyDescent="0.2">
      <c r="A22" s="102"/>
      <c r="B22" s="14" t="s">
        <v>106</v>
      </c>
      <c r="C22" s="69"/>
      <c r="D22" s="69" t="s">
        <v>160</v>
      </c>
      <c r="E22" s="70" t="s">
        <v>97</v>
      </c>
      <c r="F22" s="39"/>
      <c r="G22" s="39"/>
      <c r="H22" s="39"/>
      <c r="I22" s="39"/>
      <c r="J22" s="39"/>
      <c r="K22" s="39"/>
    </row>
    <row r="23" spans="1:11" ht="25.5" x14ac:dyDescent="0.2">
      <c r="A23" s="148" t="s">
        <v>226</v>
      </c>
      <c r="B23" s="246" t="s">
        <v>51</v>
      </c>
      <c r="C23" s="23" t="s">
        <v>108</v>
      </c>
      <c r="D23" s="22"/>
      <c r="E23" s="145"/>
      <c r="F23" s="41">
        <v>116590</v>
      </c>
      <c r="G23" s="41">
        <v>1</v>
      </c>
      <c r="H23" s="41">
        <v>1</v>
      </c>
      <c r="I23" s="41">
        <f t="shared" ref="I23:I33" si="0">ROUND(F23*G23*H23,0)</f>
        <v>116590</v>
      </c>
      <c r="J23" s="149">
        <f t="shared" ref="J23:J33" si="1">ROUND(K23/I23,4)</f>
        <v>1</v>
      </c>
      <c r="K23" s="37">
        <v>116590</v>
      </c>
    </row>
    <row r="24" spans="1:11" ht="25.5" x14ac:dyDescent="0.2">
      <c r="A24" s="148" t="s">
        <v>227</v>
      </c>
      <c r="B24" s="246"/>
      <c r="C24" s="50" t="s">
        <v>198</v>
      </c>
      <c r="D24" s="51"/>
      <c r="E24" s="145"/>
      <c r="F24" s="41">
        <v>136890</v>
      </c>
      <c r="G24" s="41">
        <v>1</v>
      </c>
      <c r="H24" s="41">
        <v>1</v>
      </c>
      <c r="I24" s="41">
        <f t="shared" si="0"/>
        <v>136890</v>
      </c>
      <c r="J24" s="149">
        <f t="shared" si="1"/>
        <v>1</v>
      </c>
      <c r="K24" s="37">
        <v>136890</v>
      </c>
    </row>
    <row r="25" spans="1:11" ht="36" x14ac:dyDescent="0.2">
      <c r="A25" s="148" t="s">
        <v>225</v>
      </c>
      <c r="B25" s="246"/>
      <c r="C25" s="23" t="s">
        <v>109</v>
      </c>
      <c r="D25" s="22"/>
      <c r="E25" s="145"/>
      <c r="F25" s="41">
        <v>310370</v>
      </c>
      <c r="G25" s="41">
        <v>1</v>
      </c>
      <c r="H25" s="41">
        <v>1</v>
      </c>
      <c r="I25" s="41">
        <f t="shared" si="0"/>
        <v>310370</v>
      </c>
      <c r="J25" s="149">
        <f t="shared" si="1"/>
        <v>1</v>
      </c>
      <c r="K25" s="37">
        <v>310370</v>
      </c>
    </row>
    <row r="26" spans="1:11" ht="25.5" x14ac:dyDescent="0.2">
      <c r="A26" s="148" t="s">
        <v>224</v>
      </c>
      <c r="B26" s="246"/>
      <c r="C26" s="50" t="s">
        <v>110</v>
      </c>
      <c r="D26" s="51"/>
      <c r="E26" s="145"/>
      <c r="F26" s="41">
        <v>200560</v>
      </c>
      <c r="G26" s="41">
        <v>1</v>
      </c>
      <c r="H26" s="41">
        <v>1</v>
      </c>
      <c r="I26" s="41">
        <f t="shared" si="0"/>
        <v>200560</v>
      </c>
      <c r="J26" s="149">
        <f t="shared" si="1"/>
        <v>1</v>
      </c>
      <c r="K26" s="37">
        <v>200560</v>
      </c>
    </row>
    <row r="27" spans="1:11" ht="25.5" x14ac:dyDescent="0.2">
      <c r="A27" s="148" t="s">
        <v>232</v>
      </c>
      <c r="B27" s="246" t="s">
        <v>49</v>
      </c>
      <c r="C27" s="50" t="s">
        <v>199</v>
      </c>
      <c r="D27" s="51"/>
      <c r="E27" s="145"/>
      <c r="F27" s="41">
        <v>331910</v>
      </c>
      <c r="G27" s="41">
        <v>1</v>
      </c>
      <c r="H27" s="41">
        <v>1</v>
      </c>
      <c r="I27" s="41">
        <f t="shared" si="0"/>
        <v>331910</v>
      </c>
      <c r="J27" s="149">
        <f t="shared" si="1"/>
        <v>1</v>
      </c>
      <c r="K27" s="37">
        <v>331910</v>
      </c>
    </row>
    <row r="28" spans="1:11" ht="25.5" x14ac:dyDescent="0.2">
      <c r="A28" s="148" t="s">
        <v>228</v>
      </c>
      <c r="B28" s="246"/>
      <c r="C28" s="23" t="s">
        <v>200</v>
      </c>
      <c r="D28" s="22"/>
      <c r="E28" s="145"/>
      <c r="F28" s="41">
        <v>159770</v>
      </c>
      <c r="G28" s="41">
        <v>1</v>
      </c>
      <c r="H28" s="41">
        <v>1</v>
      </c>
      <c r="I28" s="41">
        <f t="shared" si="0"/>
        <v>159770</v>
      </c>
      <c r="J28" s="149">
        <f t="shared" si="1"/>
        <v>1</v>
      </c>
      <c r="K28" s="37">
        <v>159770</v>
      </c>
    </row>
    <row r="29" spans="1:11" ht="30" customHeight="1" x14ac:dyDescent="0.2">
      <c r="A29" s="148"/>
      <c r="B29" s="246"/>
      <c r="C29" s="23" t="s">
        <v>272</v>
      </c>
      <c r="D29" s="22"/>
      <c r="E29" s="145"/>
      <c r="F29" s="41">
        <v>209780</v>
      </c>
      <c r="G29" s="41">
        <v>1</v>
      </c>
      <c r="H29" s="41">
        <v>1</v>
      </c>
      <c r="I29" s="41">
        <f t="shared" si="0"/>
        <v>209780</v>
      </c>
      <c r="J29" s="149">
        <f t="shared" si="1"/>
        <v>1</v>
      </c>
      <c r="K29" s="37">
        <v>209780</v>
      </c>
    </row>
    <row r="30" spans="1:11" ht="25.5" x14ac:dyDescent="0.2">
      <c r="A30" s="148" t="s">
        <v>229</v>
      </c>
      <c r="B30" s="246"/>
      <c r="C30" s="23" t="s">
        <v>201</v>
      </c>
      <c r="D30" s="22"/>
      <c r="E30" s="145"/>
      <c r="F30" s="41">
        <v>132630</v>
      </c>
      <c r="G30" s="41">
        <v>1</v>
      </c>
      <c r="H30" s="41">
        <v>1</v>
      </c>
      <c r="I30" s="41">
        <f t="shared" si="0"/>
        <v>132630</v>
      </c>
      <c r="J30" s="149">
        <f t="shared" si="1"/>
        <v>1</v>
      </c>
      <c r="K30" s="37">
        <v>132630</v>
      </c>
    </row>
    <row r="31" spans="1:11" ht="25.5" x14ac:dyDescent="0.2">
      <c r="A31" s="148" t="s">
        <v>230</v>
      </c>
      <c r="B31" s="246"/>
      <c r="C31" s="23" t="s">
        <v>202</v>
      </c>
      <c r="D31" s="22"/>
      <c r="E31" s="145"/>
      <c r="F31" s="41">
        <v>209780</v>
      </c>
      <c r="G31" s="41">
        <v>1</v>
      </c>
      <c r="H31" s="41">
        <v>1</v>
      </c>
      <c r="I31" s="41">
        <f t="shared" ref="I31" si="2">ROUND(F31*G31*H31,0)</f>
        <v>209780</v>
      </c>
      <c r="J31" s="149">
        <f t="shared" si="1"/>
        <v>1</v>
      </c>
      <c r="K31" s="37">
        <v>209780</v>
      </c>
    </row>
    <row r="32" spans="1:11" ht="36" x14ac:dyDescent="0.2">
      <c r="A32" s="148" t="s">
        <v>231</v>
      </c>
      <c r="B32" s="246"/>
      <c r="C32" s="23" t="s">
        <v>107</v>
      </c>
      <c r="D32" s="22"/>
      <c r="E32" s="145"/>
      <c r="F32" s="41">
        <v>353250</v>
      </c>
      <c r="G32" s="41">
        <v>1</v>
      </c>
      <c r="H32" s="41">
        <v>1</v>
      </c>
      <c r="I32" s="41">
        <f t="shared" si="0"/>
        <v>353250</v>
      </c>
      <c r="J32" s="149">
        <f t="shared" si="1"/>
        <v>1</v>
      </c>
      <c r="K32" s="37">
        <v>353250</v>
      </c>
    </row>
    <row r="33" spans="1:11" ht="25.5" x14ac:dyDescent="0.2">
      <c r="A33" s="148" t="s">
        <v>223</v>
      </c>
      <c r="B33" s="47" t="s">
        <v>50</v>
      </c>
      <c r="C33" s="50" t="s">
        <v>203</v>
      </c>
      <c r="D33" s="51"/>
      <c r="E33" s="145"/>
      <c r="F33" s="41">
        <v>368910</v>
      </c>
      <c r="G33" s="41">
        <v>1</v>
      </c>
      <c r="H33" s="41">
        <v>1</v>
      </c>
      <c r="I33" s="41">
        <f t="shared" si="0"/>
        <v>368910</v>
      </c>
      <c r="J33" s="149">
        <f t="shared" si="1"/>
        <v>1</v>
      </c>
      <c r="K33" s="37">
        <v>368910</v>
      </c>
    </row>
    <row r="34" spans="1:11" ht="63.75" x14ac:dyDescent="0.2">
      <c r="A34" s="154"/>
      <c r="B34" s="14" t="s">
        <v>146</v>
      </c>
      <c r="C34" s="73"/>
      <c r="D34" s="69" t="s">
        <v>160</v>
      </c>
      <c r="E34" s="89" t="s">
        <v>161</v>
      </c>
      <c r="F34" s="71"/>
      <c r="G34" s="71"/>
      <c r="H34" s="71"/>
      <c r="I34" s="71"/>
      <c r="J34" s="71"/>
      <c r="K34" s="71"/>
    </row>
    <row r="35" spans="1:11" ht="38.25" x14ac:dyDescent="0.2">
      <c r="A35" s="100" t="s">
        <v>214</v>
      </c>
      <c r="B35" s="47" t="s">
        <v>48</v>
      </c>
      <c r="C35" s="22"/>
      <c r="D35" s="22"/>
      <c r="E35" s="145"/>
      <c r="F35" s="44">
        <v>42892.51</v>
      </c>
      <c r="G35" s="130">
        <v>1</v>
      </c>
      <c r="H35" s="117">
        <v>1</v>
      </c>
      <c r="I35" s="130">
        <f>ROUND(F35*G35*H35,2)</f>
        <v>42892.51</v>
      </c>
      <c r="J35" s="149">
        <f>ROUND(K35/I35,4)</f>
        <v>0.86770000000000003</v>
      </c>
      <c r="K35" s="37">
        <v>37216.160000000003</v>
      </c>
    </row>
    <row r="36" spans="1:11" s="9" customFormat="1" ht="51" x14ac:dyDescent="0.2">
      <c r="A36" s="103"/>
      <c r="B36" s="14" t="s">
        <v>102</v>
      </c>
      <c r="C36" s="69"/>
      <c r="D36" s="69" t="s">
        <v>160</v>
      </c>
      <c r="E36" s="89" t="s">
        <v>161</v>
      </c>
      <c r="F36" s="144"/>
      <c r="G36" s="144"/>
      <c r="H36" s="144"/>
      <c r="I36" s="144"/>
      <c r="J36" s="144"/>
      <c r="K36" s="144"/>
    </row>
    <row r="37" spans="1:11" ht="25.5" x14ac:dyDescent="0.2">
      <c r="A37" s="35" t="s">
        <v>217</v>
      </c>
      <c r="B37" s="47" t="s">
        <v>49</v>
      </c>
      <c r="C37" s="22"/>
      <c r="D37" s="22"/>
      <c r="E37" s="145"/>
      <c r="F37" s="130">
        <v>32082.2</v>
      </c>
      <c r="G37" s="130">
        <v>1</v>
      </c>
      <c r="H37" s="117">
        <v>1</v>
      </c>
      <c r="I37" s="130">
        <f t="shared" ref="I37:I47" si="3">ROUND(F37*G37*H37,2)</f>
        <v>32082.2</v>
      </c>
      <c r="J37" s="149">
        <f t="shared" ref="J37:J47" si="4">ROUND(K37/I37,4)</f>
        <v>0.83399999999999996</v>
      </c>
      <c r="K37" s="37">
        <v>26757.69</v>
      </c>
    </row>
    <row r="38" spans="1:11" ht="25.5" x14ac:dyDescent="0.2">
      <c r="A38" s="35" t="s">
        <v>217</v>
      </c>
      <c r="B38" s="47" t="s">
        <v>49</v>
      </c>
      <c r="C38" s="22"/>
      <c r="D38" s="22"/>
      <c r="E38" s="145"/>
      <c r="F38" s="130">
        <v>32082.2</v>
      </c>
      <c r="G38" s="130">
        <v>1</v>
      </c>
      <c r="H38" s="117">
        <v>1</v>
      </c>
      <c r="I38" s="130">
        <f t="shared" si="3"/>
        <v>32082.2</v>
      </c>
      <c r="J38" s="149">
        <f t="shared" si="4"/>
        <v>1.1064000000000001</v>
      </c>
      <c r="K38" s="37">
        <v>35494.550000000003</v>
      </c>
    </row>
    <row r="39" spans="1:11" ht="25.5" x14ac:dyDescent="0.2">
      <c r="A39" s="35" t="s">
        <v>217</v>
      </c>
      <c r="B39" s="47" t="s">
        <v>50</v>
      </c>
      <c r="C39" s="22"/>
      <c r="D39" s="22"/>
      <c r="E39" s="145"/>
      <c r="F39" s="130">
        <v>32082.2</v>
      </c>
      <c r="G39" s="130">
        <v>1</v>
      </c>
      <c r="H39" s="117">
        <v>1</v>
      </c>
      <c r="I39" s="130">
        <f t="shared" si="3"/>
        <v>32082.2</v>
      </c>
      <c r="J39" s="149">
        <f t="shared" si="4"/>
        <v>0.62229999999999996</v>
      </c>
      <c r="K39" s="37">
        <v>19965.86</v>
      </c>
    </row>
    <row r="40" spans="1:11" ht="25.5" x14ac:dyDescent="0.2">
      <c r="A40" s="35" t="s">
        <v>217</v>
      </c>
      <c r="B40" s="152" t="s">
        <v>46</v>
      </c>
      <c r="C40" s="22"/>
      <c r="D40" s="22"/>
      <c r="E40" s="145"/>
      <c r="F40" s="130">
        <v>32082.2</v>
      </c>
      <c r="G40" s="130">
        <v>1</v>
      </c>
      <c r="H40" s="117">
        <v>1</v>
      </c>
      <c r="I40" s="130">
        <f t="shared" si="3"/>
        <v>32082.2</v>
      </c>
      <c r="J40" s="149">
        <f t="shared" si="4"/>
        <v>8.1900000000000001E-2</v>
      </c>
      <c r="K40" s="37">
        <v>2626.67</v>
      </c>
    </row>
    <row r="41" spans="1:11" ht="38.25" x14ac:dyDescent="0.2">
      <c r="A41" s="35" t="s">
        <v>217</v>
      </c>
      <c r="B41" s="47" t="s">
        <v>51</v>
      </c>
      <c r="C41" s="22"/>
      <c r="D41" s="22"/>
      <c r="E41" s="145"/>
      <c r="F41" s="130">
        <v>32082.2</v>
      </c>
      <c r="G41" s="130">
        <v>1</v>
      </c>
      <c r="H41" s="117">
        <v>1</v>
      </c>
      <c r="I41" s="130">
        <f t="shared" si="3"/>
        <v>32082.2</v>
      </c>
      <c r="J41" s="149">
        <f t="shared" si="4"/>
        <v>0.33979999999999999</v>
      </c>
      <c r="K41" s="37">
        <v>10901.63</v>
      </c>
    </row>
    <row r="42" spans="1:11" ht="38.25" x14ac:dyDescent="0.2">
      <c r="A42" s="35" t="s">
        <v>217</v>
      </c>
      <c r="B42" s="47" t="s">
        <v>52</v>
      </c>
      <c r="C42" s="22"/>
      <c r="D42" s="22"/>
      <c r="E42" s="145"/>
      <c r="F42" s="130">
        <v>32082.2</v>
      </c>
      <c r="G42" s="130">
        <v>1</v>
      </c>
      <c r="H42" s="117">
        <v>1</v>
      </c>
      <c r="I42" s="130">
        <f t="shared" si="3"/>
        <v>32082.2</v>
      </c>
      <c r="J42" s="149">
        <f t="shared" si="4"/>
        <v>0.17849999999999999</v>
      </c>
      <c r="K42" s="37">
        <v>5728.21</v>
      </c>
    </row>
    <row r="43" spans="1:11" ht="38.25" x14ac:dyDescent="0.2">
      <c r="A43" s="35" t="s">
        <v>217</v>
      </c>
      <c r="B43" s="47" t="s">
        <v>54</v>
      </c>
      <c r="C43" s="22"/>
      <c r="D43" s="22"/>
      <c r="E43" s="145"/>
      <c r="F43" s="130">
        <v>32082.2</v>
      </c>
      <c r="G43" s="130">
        <v>1</v>
      </c>
      <c r="H43" s="117">
        <v>1</v>
      </c>
      <c r="I43" s="130">
        <f t="shared" ref="I43" si="5">ROUND(F43*G43*H43,2)</f>
        <v>32082.2</v>
      </c>
      <c r="J43" s="149">
        <f t="shared" si="4"/>
        <v>5.7200000000000001E-2</v>
      </c>
      <c r="K43" s="37">
        <v>1834.7</v>
      </c>
    </row>
    <row r="44" spans="1:11" ht="25.5" x14ac:dyDescent="0.2">
      <c r="A44" s="35" t="s">
        <v>217</v>
      </c>
      <c r="B44" s="152" t="s">
        <v>83</v>
      </c>
      <c r="C44" s="22"/>
      <c r="D44" s="22"/>
      <c r="E44" s="145"/>
      <c r="F44" s="130">
        <v>32082.2</v>
      </c>
      <c r="G44" s="130">
        <v>1</v>
      </c>
      <c r="H44" s="117">
        <v>1</v>
      </c>
      <c r="I44" s="130">
        <f t="shared" si="3"/>
        <v>32082.2</v>
      </c>
      <c r="J44" s="149">
        <f t="shared" si="4"/>
        <v>0.1552</v>
      </c>
      <c r="K44" s="37">
        <v>4978.04</v>
      </c>
    </row>
    <row r="45" spans="1:11" ht="25.5" x14ac:dyDescent="0.2">
      <c r="A45" s="35" t="s">
        <v>217</v>
      </c>
      <c r="B45" s="47" t="s">
        <v>53</v>
      </c>
      <c r="C45" s="22"/>
      <c r="D45" s="22"/>
      <c r="E45" s="145"/>
      <c r="F45" s="130">
        <v>32082.2</v>
      </c>
      <c r="G45" s="130">
        <v>1</v>
      </c>
      <c r="H45" s="117">
        <v>1</v>
      </c>
      <c r="I45" s="130">
        <f t="shared" si="3"/>
        <v>32082.2</v>
      </c>
      <c r="J45" s="149">
        <f t="shared" si="4"/>
        <v>3.1800000000000002E-2</v>
      </c>
      <c r="K45" s="37">
        <v>1020.15</v>
      </c>
    </row>
    <row r="46" spans="1:11" ht="38.25" x14ac:dyDescent="0.2">
      <c r="A46" s="35" t="s">
        <v>217</v>
      </c>
      <c r="B46" s="47" t="s">
        <v>55</v>
      </c>
      <c r="C46" s="22"/>
      <c r="D46" s="22"/>
      <c r="E46" s="145"/>
      <c r="F46" s="130">
        <v>32082.2</v>
      </c>
      <c r="G46" s="130">
        <v>1</v>
      </c>
      <c r="H46" s="117">
        <v>1</v>
      </c>
      <c r="I46" s="130">
        <f t="shared" si="3"/>
        <v>32082.2</v>
      </c>
      <c r="J46" s="149">
        <f t="shared" si="4"/>
        <v>4.65E-2</v>
      </c>
      <c r="K46" s="37">
        <v>1491.08</v>
      </c>
    </row>
    <row r="47" spans="1:11" ht="25.5" x14ac:dyDescent="0.2">
      <c r="A47" s="35" t="s">
        <v>217</v>
      </c>
      <c r="B47" s="47" t="s">
        <v>47</v>
      </c>
      <c r="C47" s="22"/>
      <c r="D47" s="22"/>
      <c r="E47" s="145"/>
      <c r="F47" s="130">
        <v>32082.2</v>
      </c>
      <c r="G47" s="130">
        <v>1</v>
      </c>
      <c r="H47" s="117">
        <v>1</v>
      </c>
      <c r="I47" s="130">
        <f t="shared" si="3"/>
        <v>32082.2</v>
      </c>
      <c r="J47" s="149">
        <f t="shared" si="4"/>
        <v>0.2089</v>
      </c>
      <c r="K47" s="37">
        <v>6701.08</v>
      </c>
    </row>
    <row r="48" spans="1:11" ht="38.25" x14ac:dyDescent="0.2">
      <c r="A48" s="103"/>
      <c r="B48" s="14" t="s">
        <v>10</v>
      </c>
      <c r="C48" s="69"/>
      <c r="D48" s="69" t="s">
        <v>9</v>
      </c>
      <c r="E48" s="70" t="s">
        <v>162</v>
      </c>
      <c r="F48" s="144"/>
      <c r="G48" s="144"/>
      <c r="H48" s="144"/>
      <c r="I48" s="144"/>
      <c r="J48" s="144"/>
      <c r="K48" s="144"/>
    </row>
    <row r="49" spans="1:11" ht="25.5" x14ac:dyDescent="0.2">
      <c r="A49" s="247" t="s">
        <v>215</v>
      </c>
      <c r="B49" s="47" t="s">
        <v>49</v>
      </c>
      <c r="C49" s="24"/>
      <c r="D49" s="24"/>
      <c r="E49" s="11"/>
      <c r="F49" s="130">
        <v>2022.9</v>
      </c>
      <c r="G49" s="130">
        <v>1</v>
      </c>
      <c r="H49" s="130">
        <v>1</v>
      </c>
      <c r="I49" s="130">
        <f t="shared" ref="I49:I51" si="6">ROUND(F49*G49*H49,2)</f>
        <v>2022.9</v>
      </c>
      <c r="J49" s="149">
        <f>ROUND(K49/I49,4)</f>
        <v>0.4869</v>
      </c>
      <c r="K49" s="37">
        <v>985.01</v>
      </c>
    </row>
    <row r="50" spans="1:11" ht="25.5" x14ac:dyDescent="0.2">
      <c r="A50" s="247"/>
      <c r="B50" s="47" t="s">
        <v>59</v>
      </c>
      <c r="C50" s="24"/>
      <c r="D50" s="24"/>
      <c r="E50" s="11"/>
      <c r="F50" s="130">
        <v>2022.9</v>
      </c>
      <c r="G50" s="130">
        <v>1</v>
      </c>
      <c r="H50" s="130">
        <v>1</v>
      </c>
      <c r="I50" s="130">
        <f t="shared" si="6"/>
        <v>2022.9</v>
      </c>
      <c r="J50" s="149">
        <f>ROUND(K50/I50,4)</f>
        <v>0.57230000000000003</v>
      </c>
      <c r="K50" s="37">
        <v>1157.6099999999999</v>
      </c>
    </row>
    <row r="51" spans="1:11" ht="38.25" x14ac:dyDescent="0.2">
      <c r="A51" s="247"/>
      <c r="B51" s="47" t="s">
        <v>81</v>
      </c>
      <c r="C51" s="24"/>
      <c r="D51" s="24"/>
      <c r="E51" s="11"/>
      <c r="F51" s="130">
        <v>2022.9</v>
      </c>
      <c r="G51" s="130">
        <v>1</v>
      </c>
      <c r="H51" s="130">
        <v>1</v>
      </c>
      <c r="I51" s="130">
        <f t="shared" si="6"/>
        <v>2022.9</v>
      </c>
      <c r="J51" s="149">
        <f>ROUND(K51/I51,4)</f>
        <v>0.66520000000000001</v>
      </c>
      <c r="K51" s="37">
        <v>1345.63</v>
      </c>
    </row>
    <row r="52" spans="1:11" ht="51" x14ac:dyDescent="0.2">
      <c r="A52" s="70"/>
      <c r="B52" s="14" t="s">
        <v>10</v>
      </c>
      <c r="C52" s="69"/>
      <c r="D52" s="69" t="s">
        <v>99</v>
      </c>
      <c r="E52" s="70" t="s">
        <v>178</v>
      </c>
      <c r="F52" s="144"/>
      <c r="G52" s="144"/>
      <c r="H52" s="144"/>
      <c r="I52" s="144"/>
      <c r="J52" s="144"/>
      <c r="K52" s="144"/>
    </row>
    <row r="53" spans="1:11" ht="25.5" x14ac:dyDescent="0.2">
      <c r="A53" s="162" t="s">
        <v>233</v>
      </c>
      <c r="B53" s="47" t="s">
        <v>49</v>
      </c>
      <c r="C53" s="22"/>
      <c r="D53" s="22"/>
      <c r="E53" s="145"/>
      <c r="F53" s="130">
        <v>905</v>
      </c>
      <c r="G53" s="130">
        <v>1</v>
      </c>
      <c r="H53" s="130">
        <v>1</v>
      </c>
      <c r="I53" s="130">
        <f>ROUND(F53*G53*H53,2)</f>
        <v>905</v>
      </c>
      <c r="J53" s="149">
        <f t="shared" ref="J53:J59" si="7">ROUND(K53/I53,4)</f>
        <v>1.5327999999999999</v>
      </c>
      <c r="K53" s="37">
        <v>1387.14</v>
      </c>
    </row>
    <row r="54" spans="1:11" ht="25.5" x14ac:dyDescent="0.2">
      <c r="A54" s="247"/>
      <c r="B54" s="152" t="s">
        <v>83</v>
      </c>
      <c r="C54" s="22"/>
      <c r="D54" s="22"/>
      <c r="E54" s="145"/>
      <c r="F54" s="130">
        <v>905</v>
      </c>
      <c r="G54" s="130">
        <v>1</v>
      </c>
      <c r="H54" s="130">
        <v>1</v>
      </c>
      <c r="I54" s="130">
        <f t="shared" ref="I54:I60" si="8">ROUND(F54*G54*H54,2)</f>
        <v>905</v>
      </c>
      <c r="J54" s="149">
        <f t="shared" si="7"/>
        <v>0.54359999999999997</v>
      </c>
      <c r="K54" s="37">
        <v>491.93</v>
      </c>
    </row>
    <row r="55" spans="1:11" ht="25.5" x14ac:dyDescent="0.2">
      <c r="A55" s="247"/>
      <c r="B55" s="152" t="s">
        <v>46</v>
      </c>
      <c r="C55" s="22"/>
      <c r="D55" s="22"/>
      <c r="E55" s="145"/>
      <c r="F55" s="130">
        <v>905</v>
      </c>
      <c r="G55" s="130">
        <v>1</v>
      </c>
      <c r="H55" s="130">
        <v>1</v>
      </c>
      <c r="I55" s="130">
        <f t="shared" si="8"/>
        <v>905</v>
      </c>
      <c r="J55" s="149">
        <f t="shared" si="7"/>
        <v>0.2276</v>
      </c>
      <c r="K55" s="37">
        <v>205.97</v>
      </c>
    </row>
    <row r="56" spans="1:11" ht="25.5" x14ac:dyDescent="0.2">
      <c r="A56" s="247"/>
      <c r="B56" s="155" t="s">
        <v>47</v>
      </c>
      <c r="C56" s="22"/>
      <c r="D56" s="22"/>
      <c r="E56" s="145"/>
      <c r="F56" s="130">
        <v>905</v>
      </c>
      <c r="G56" s="130">
        <v>1</v>
      </c>
      <c r="H56" s="130">
        <v>1</v>
      </c>
      <c r="I56" s="130">
        <f t="shared" si="8"/>
        <v>905</v>
      </c>
      <c r="J56" s="149">
        <f t="shared" si="7"/>
        <v>0.2021</v>
      </c>
      <c r="K56" s="37">
        <v>182.92</v>
      </c>
    </row>
    <row r="57" spans="1:11" ht="38.25" x14ac:dyDescent="0.2">
      <c r="A57" s="247"/>
      <c r="B57" s="47" t="s">
        <v>81</v>
      </c>
      <c r="C57" s="22"/>
      <c r="D57" s="22"/>
      <c r="E57" s="145"/>
      <c r="F57" s="130">
        <v>905</v>
      </c>
      <c r="G57" s="130">
        <v>1</v>
      </c>
      <c r="H57" s="130">
        <v>1</v>
      </c>
      <c r="I57" s="130">
        <f t="shared" si="8"/>
        <v>905</v>
      </c>
      <c r="J57" s="149">
        <f t="shared" si="7"/>
        <v>0.63109999999999999</v>
      </c>
      <c r="K57" s="37">
        <v>571.14</v>
      </c>
    </row>
    <row r="58" spans="1:11" ht="25.5" x14ac:dyDescent="0.2">
      <c r="A58" s="247"/>
      <c r="B58" s="47" t="s">
        <v>144</v>
      </c>
      <c r="C58" s="22"/>
      <c r="D58" s="22"/>
      <c r="E58" s="145"/>
      <c r="F58" s="130">
        <v>905</v>
      </c>
      <c r="G58" s="130">
        <v>1</v>
      </c>
      <c r="H58" s="130">
        <v>1</v>
      </c>
      <c r="I58" s="130">
        <f t="shared" si="8"/>
        <v>905</v>
      </c>
      <c r="J58" s="149">
        <f t="shared" si="7"/>
        <v>0.46750000000000003</v>
      </c>
      <c r="K58" s="37">
        <v>423.05</v>
      </c>
    </row>
    <row r="59" spans="1:11" ht="25.5" x14ac:dyDescent="0.2">
      <c r="A59" s="247"/>
      <c r="B59" s="47" t="s">
        <v>145</v>
      </c>
      <c r="C59" s="22"/>
      <c r="D59" s="22"/>
      <c r="E59" s="145"/>
      <c r="F59" s="130">
        <v>905</v>
      </c>
      <c r="G59" s="130">
        <v>1</v>
      </c>
      <c r="H59" s="130">
        <v>1</v>
      </c>
      <c r="I59" s="130">
        <f t="shared" si="8"/>
        <v>905</v>
      </c>
      <c r="J59" s="149">
        <f t="shared" si="7"/>
        <v>0.65349999999999997</v>
      </c>
      <c r="K59" s="37">
        <v>591.44000000000005</v>
      </c>
    </row>
    <row r="60" spans="1:11" ht="25.5" x14ac:dyDescent="0.2">
      <c r="A60" s="247"/>
      <c r="B60" s="47" t="s">
        <v>100</v>
      </c>
      <c r="C60" s="22"/>
      <c r="D60" s="22"/>
      <c r="E60" s="145"/>
      <c r="F60" s="130">
        <v>905</v>
      </c>
      <c r="G60" s="130">
        <v>1</v>
      </c>
      <c r="H60" s="130">
        <v>1</v>
      </c>
      <c r="I60" s="130">
        <f t="shared" si="8"/>
        <v>905</v>
      </c>
      <c r="J60" s="149">
        <v>0.3332</v>
      </c>
      <c r="K60" s="37">
        <v>301.52999999999997</v>
      </c>
    </row>
    <row r="61" spans="1:11" ht="25.5" x14ac:dyDescent="0.2">
      <c r="A61" s="172"/>
      <c r="B61" s="47" t="s">
        <v>59</v>
      </c>
      <c r="C61" s="22"/>
      <c r="D61" s="22"/>
      <c r="E61" s="145"/>
      <c r="F61" s="130">
        <v>905</v>
      </c>
      <c r="G61" s="130">
        <v>1</v>
      </c>
      <c r="H61" s="130">
        <v>1</v>
      </c>
      <c r="I61" s="130">
        <f t="shared" ref="I61" si="9">ROUND(F61*G61*H61,2)</f>
        <v>905</v>
      </c>
      <c r="J61" s="149">
        <v>0.51029999999999998</v>
      </c>
      <c r="K61" s="37">
        <v>461.8</v>
      </c>
    </row>
    <row r="62" spans="1:11" ht="38.25" x14ac:dyDescent="0.2">
      <c r="A62" s="104"/>
      <c r="B62" s="14" t="s">
        <v>11</v>
      </c>
      <c r="C62" s="69" t="s">
        <v>4</v>
      </c>
      <c r="D62" s="69" t="s">
        <v>12</v>
      </c>
      <c r="E62" s="70" t="s">
        <v>181</v>
      </c>
      <c r="F62" s="144"/>
      <c r="G62" s="144"/>
      <c r="H62" s="144"/>
      <c r="I62" s="144"/>
      <c r="J62" s="144"/>
      <c r="K62" s="144"/>
    </row>
    <row r="63" spans="1:11" s="4" customFormat="1" ht="38.25" x14ac:dyDescent="0.2">
      <c r="A63" s="148" t="s">
        <v>218</v>
      </c>
      <c r="B63" s="47" t="s">
        <v>60</v>
      </c>
      <c r="C63" s="25"/>
      <c r="D63" s="25"/>
      <c r="E63" s="16"/>
      <c r="F63" s="43">
        <f>'Приложение 1 Базовый'!G31</f>
        <v>13045.5</v>
      </c>
      <c r="G63" s="118">
        <v>1.0824</v>
      </c>
      <c r="H63" s="43">
        <v>1</v>
      </c>
      <c r="I63" s="130">
        <f>ROUND(F63*G63*H63,2)</f>
        <v>14120.45</v>
      </c>
      <c r="J63" s="149">
        <v>0.80059999999999998</v>
      </c>
      <c r="K63" s="129">
        <v>11305.5</v>
      </c>
    </row>
    <row r="64" spans="1:11" ht="63.75" x14ac:dyDescent="0.2">
      <c r="A64" s="105"/>
      <c r="B64" s="14" t="s">
        <v>3</v>
      </c>
      <c r="C64" s="69" t="s">
        <v>4</v>
      </c>
      <c r="D64" s="69" t="s">
        <v>12</v>
      </c>
      <c r="E64" s="70" t="s">
        <v>181</v>
      </c>
      <c r="F64" s="144"/>
      <c r="G64" s="144"/>
      <c r="H64" s="144"/>
      <c r="I64" s="144"/>
      <c r="J64" s="144"/>
      <c r="K64" s="144"/>
    </row>
    <row r="65" spans="1:11" ht="38.25" x14ac:dyDescent="0.2">
      <c r="A65" s="148" t="s">
        <v>219</v>
      </c>
      <c r="B65" s="47" t="s">
        <v>75</v>
      </c>
      <c r="C65" s="22"/>
      <c r="D65" s="22"/>
      <c r="E65" s="145"/>
      <c r="F65" s="43">
        <f>'Приложение 1 Базовый'!G32</f>
        <v>13045.5</v>
      </c>
      <c r="G65" s="118">
        <v>1.1439999999999999</v>
      </c>
      <c r="H65" s="43">
        <v>1</v>
      </c>
      <c r="I65" s="130">
        <f>ROUND(F65*G65*H65,2)</f>
        <v>14924.05</v>
      </c>
      <c r="J65" s="149">
        <v>0.59430000000000005</v>
      </c>
      <c r="K65" s="37">
        <v>8869.2099999999991</v>
      </c>
    </row>
    <row r="66" spans="1:11" ht="63.75" x14ac:dyDescent="0.2">
      <c r="A66" s="105"/>
      <c r="B66" s="14" t="s">
        <v>3</v>
      </c>
      <c r="C66" s="69" t="s">
        <v>5</v>
      </c>
      <c r="D66" s="69" t="s">
        <v>12</v>
      </c>
      <c r="E66" s="70" t="s">
        <v>181</v>
      </c>
      <c r="F66" s="144"/>
      <c r="G66" s="144"/>
      <c r="H66" s="144"/>
      <c r="I66" s="144"/>
      <c r="J66" s="144"/>
      <c r="K66" s="71"/>
    </row>
    <row r="67" spans="1:11" ht="38.25" x14ac:dyDescent="0.2">
      <c r="A67" s="36" t="s">
        <v>221</v>
      </c>
      <c r="B67" s="47" t="s">
        <v>44</v>
      </c>
      <c r="C67" s="22"/>
      <c r="D67" s="22"/>
      <c r="E67" s="145"/>
      <c r="F67" s="43">
        <v>51081.84</v>
      </c>
      <c r="G67" s="118">
        <v>1.1568000000000001</v>
      </c>
      <c r="H67" s="43">
        <v>1</v>
      </c>
      <c r="I67" s="130">
        <f>ROUND(F67*G67*H67,2)</f>
        <v>59091.47</v>
      </c>
      <c r="J67" s="149">
        <v>0.72209999999999996</v>
      </c>
      <c r="K67" s="37">
        <v>42667.89</v>
      </c>
    </row>
    <row r="68" spans="1:11" ht="63.75" x14ac:dyDescent="0.2">
      <c r="A68" s="70"/>
      <c r="B68" s="14" t="s">
        <v>3</v>
      </c>
      <c r="C68" s="69" t="s">
        <v>7</v>
      </c>
      <c r="D68" s="69" t="s">
        <v>12</v>
      </c>
      <c r="E68" s="70" t="s">
        <v>181</v>
      </c>
      <c r="F68" s="144"/>
      <c r="G68" s="144"/>
      <c r="H68" s="144"/>
      <c r="I68" s="144"/>
      <c r="J68" s="144"/>
      <c r="K68" s="144"/>
    </row>
    <row r="69" spans="1:11" ht="25.5" x14ac:dyDescent="0.2">
      <c r="A69" s="242" t="s">
        <v>220</v>
      </c>
      <c r="B69" s="47" t="s">
        <v>45</v>
      </c>
      <c r="C69" s="22"/>
      <c r="D69" s="22"/>
      <c r="E69" s="145"/>
      <c r="F69" s="44">
        <v>13045.5</v>
      </c>
      <c r="G69" s="44">
        <v>1</v>
      </c>
      <c r="H69" s="44">
        <v>1</v>
      </c>
      <c r="I69" s="43">
        <f>ROUND(F69*G69*H69,2)</f>
        <v>13045.5</v>
      </c>
      <c r="J69" s="149">
        <v>0.67659999999999998</v>
      </c>
      <c r="K69" s="37">
        <v>8826.1299999999992</v>
      </c>
    </row>
    <row r="70" spans="1:11" ht="25.5" x14ac:dyDescent="0.2">
      <c r="A70" s="242"/>
      <c r="B70" s="155" t="s">
        <v>46</v>
      </c>
      <c r="C70" s="22"/>
      <c r="D70" s="22"/>
      <c r="E70" s="145"/>
      <c r="F70" s="44">
        <v>13045.5</v>
      </c>
      <c r="G70" s="44">
        <v>1</v>
      </c>
      <c r="H70" s="44">
        <v>1</v>
      </c>
      <c r="I70" s="43">
        <f>ROUND(F70*G70*H70,2)</f>
        <v>13045.5</v>
      </c>
      <c r="J70" s="149">
        <v>0.24199999999999999</v>
      </c>
      <c r="K70" s="37">
        <v>3156.86</v>
      </c>
    </row>
    <row r="71" spans="1:11" ht="25.5" x14ac:dyDescent="0.2">
      <c r="A71" s="242"/>
      <c r="B71" s="155" t="s">
        <v>47</v>
      </c>
      <c r="C71" s="22"/>
      <c r="D71" s="22"/>
      <c r="E71" s="145"/>
      <c r="F71" s="44">
        <v>13045.5</v>
      </c>
      <c r="G71" s="44">
        <v>1</v>
      </c>
      <c r="H71" s="44">
        <v>1</v>
      </c>
      <c r="I71" s="43">
        <f>ROUND(F71*G71*H71,2)</f>
        <v>13045.5</v>
      </c>
      <c r="J71" s="149">
        <v>0.30709999999999998</v>
      </c>
      <c r="K71" s="37">
        <v>4006.24</v>
      </c>
    </row>
    <row r="72" spans="1:11" ht="63.75" x14ac:dyDescent="0.2">
      <c r="A72" s="105"/>
      <c r="B72" s="14" t="s">
        <v>3</v>
      </c>
      <c r="C72" s="69" t="s">
        <v>8</v>
      </c>
      <c r="D72" s="69" t="s">
        <v>12</v>
      </c>
      <c r="E72" s="70" t="s">
        <v>181</v>
      </c>
      <c r="F72" s="39"/>
      <c r="G72" s="39"/>
      <c r="H72" s="39"/>
      <c r="I72" s="39"/>
      <c r="J72" s="39"/>
      <c r="K72" s="39"/>
    </row>
    <row r="73" spans="1:11" ht="38.25" x14ac:dyDescent="0.2">
      <c r="A73" s="148" t="s">
        <v>222</v>
      </c>
      <c r="B73" s="47" t="s">
        <v>48</v>
      </c>
      <c r="C73" s="22"/>
      <c r="D73" s="22"/>
      <c r="E73" s="145"/>
      <c r="F73" s="37">
        <v>13045.5</v>
      </c>
      <c r="G73" s="37">
        <v>1</v>
      </c>
      <c r="H73" s="37">
        <v>1</v>
      </c>
      <c r="I73" s="43">
        <f>ROUND(F73*G73*H73,2)</f>
        <v>13045.5</v>
      </c>
      <c r="J73" s="149">
        <v>0.9304</v>
      </c>
      <c r="K73" s="37">
        <v>12137.72</v>
      </c>
    </row>
    <row r="74" spans="1:11" ht="38.25" x14ac:dyDescent="0.2">
      <c r="A74" s="70"/>
      <c r="B74" s="14" t="s">
        <v>13</v>
      </c>
      <c r="C74" s="69"/>
      <c r="D74" s="69" t="s">
        <v>9</v>
      </c>
      <c r="E74" s="70" t="s">
        <v>182</v>
      </c>
      <c r="F74" s="144"/>
      <c r="G74" s="144"/>
      <c r="H74" s="144"/>
      <c r="I74" s="144"/>
      <c r="J74" s="144"/>
      <c r="K74" s="144"/>
    </row>
    <row r="75" spans="1:11" ht="25.5" x14ac:dyDescent="0.2">
      <c r="A75" s="142" t="s">
        <v>216</v>
      </c>
      <c r="B75" s="47" t="s">
        <v>76</v>
      </c>
      <c r="C75" s="21"/>
      <c r="D75" s="22"/>
      <c r="E75" s="145"/>
      <c r="F75" s="130">
        <f>'Приложение 1 Базовый'!G36</f>
        <v>4511.41</v>
      </c>
      <c r="G75" s="130">
        <v>1</v>
      </c>
      <c r="H75" s="130">
        <v>1</v>
      </c>
      <c r="I75" s="43">
        <f>ROUND(F75*G75*H75,2)</f>
        <v>4511.41</v>
      </c>
      <c r="J75" s="149">
        <v>0.75370000000000004</v>
      </c>
      <c r="K75" s="37">
        <v>3400.05</v>
      </c>
    </row>
    <row r="76" spans="1:11" s="9" customFormat="1" ht="72" x14ac:dyDescent="0.2">
      <c r="A76" s="70"/>
      <c r="B76" s="68" t="s">
        <v>11</v>
      </c>
      <c r="C76" s="69" t="s">
        <v>16</v>
      </c>
      <c r="D76" s="69" t="s">
        <v>17</v>
      </c>
      <c r="E76" s="70" t="s">
        <v>180</v>
      </c>
      <c r="F76" s="144"/>
      <c r="G76" s="144"/>
      <c r="H76" s="144"/>
      <c r="I76" s="144"/>
      <c r="J76" s="144"/>
      <c r="K76" s="144"/>
    </row>
    <row r="77" spans="1:11" ht="38.25" x14ac:dyDescent="0.2">
      <c r="A77" s="242" t="s">
        <v>234</v>
      </c>
      <c r="B77" s="47" t="s">
        <v>60</v>
      </c>
      <c r="C77" s="26"/>
      <c r="D77" s="26"/>
      <c r="E77" s="148"/>
      <c r="F77" s="130">
        <v>1277.3</v>
      </c>
      <c r="G77" s="44">
        <v>1.45</v>
      </c>
      <c r="H77" s="44">
        <v>1</v>
      </c>
      <c r="I77" s="130">
        <f>ROUND(F77*G77*H77,1)</f>
        <v>1852.1</v>
      </c>
      <c r="J77" s="149">
        <v>0.84770000000000001</v>
      </c>
      <c r="K77" s="37">
        <v>1569.99</v>
      </c>
    </row>
    <row r="78" spans="1:11" ht="25.5" x14ac:dyDescent="0.2">
      <c r="A78" s="242"/>
      <c r="B78" s="155" t="s">
        <v>46</v>
      </c>
      <c r="C78" s="26"/>
      <c r="D78" s="26"/>
      <c r="E78" s="148"/>
      <c r="F78" s="130">
        <v>1277.3</v>
      </c>
      <c r="G78" s="44">
        <v>1</v>
      </c>
      <c r="H78" s="44">
        <v>1</v>
      </c>
      <c r="I78" s="130">
        <f>ROUND(F78*G78*H78,1)</f>
        <v>1277.3</v>
      </c>
      <c r="J78" s="149">
        <v>1.0216000000000001</v>
      </c>
      <c r="K78" s="37">
        <v>1304.83</v>
      </c>
    </row>
    <row r="79" spans="1:11" ht="25.5" x14ac:dyDescent="0.2">
      <c r="A79" s="242"/>
      <c r="B79" s="155" t="s">
        <v>47</v>
      </c>
      <c r="C79" s="26"/>
      <c r="D79" s="26"/>
      <c r="E79" s="148"/>
      <c r="F79" s="130">
        <v>1277.3</v>
      </c>
      <c r="G79" s="44">
        <v>1</v>
      </c>
      <c r="H79" s="44">
        <v>1</v>
      </c>
      <c r="I79" s="130">
        <f t="shared" ref="I79:I100" si="10">ROUND(F79*H79,2)</f>
        <v>1277.3</v>
      </c>
      <c r="J79" s="149">
        <v>0.64180000000000004</v>
      </c>
      <c r="K79" s="37">
        <v>819.72</v>
      </c>
    </row>
    <row r="80" spans="1:11" ht="25.5" x14ac:dyDescent="0.2">
      <c r="A80" s="242"/>
      <c r="B80" s="47" t="s">
        <v>53</v>
      </c>
      <c r="C80" s="26"/>
      <c r="D80" s="26"/>
      <c r="E80" s="148"/>
      <c r="F80" s="130">
        <v>1277.3</v>
      </c>
      <c r="G80" s="44">
        <v>1</v>
      </c>
      <c r="H80" s="44">
        <v>1</v>
      </c>
      <c r="I80" s="130">
        <f t="shared" si="10"/>
        <v>1277.3</v>
      </c>
      <c r="J80" s="149">
        <v>0.51829999999999998</v>
      </c>
      <c r="K80" s="37">
        <v>661.97</v>
      </c>
    </row>
    <row r="81" spans="1:11" ht="38.25" x14ac:dyDescent="0.2">
      <c r="A81" s="242"/>
      <c r="B81" s="47" t="s">
        <v>54</v>
      </c>
      <c r="C81" s="26"/>
      <c r="D81" s="26"/>
      <c r="E81" s="148"/>
      <c r="F81" s="130">
        <v>1277.3</v>
      </c>
      <c r="G81" s="44">
        <v>1</v>
      </c>
      <c r="H81" s="44">
        <v>1</v>
      </c>
      <c r="I81" s="130">
        <f t="shared" si="10"/>
        <v>1277.3</v>
      </c>
      <c r="J81" s="149">
        <v>0.51990000000000003</v>
      </c>
      <c r="K81" s="37">
        <v>664.09</v>
      </c>
    </row>
    <row r="82" spans="1:11" ht="38.25" x14ac:dyDescent="0.2">
      <c r="A82" s="242"/>
      <c r="B82" s="47" t="s">
        <v>55</v>
      </c>
      <c r="C82" s="26"/>
      <c r="D82" s="26"/>
      <c r="E82" s="148"/>
      <c r="F82" s="130">
        <v>1277.3</v>
      </c>
      <c r="G82" s="44">
        <v>1</v>
      </c>
      <c r="H82" s="44">
        <v>1</v>
      </c>
      <c r="I82" s="130">
        <f t="shared" si="10"/>
        <v>1277.3</v>
      </c>
      <c r="J82" s="149">
        <v>0.27029999999999998</v>
      </c>
      <c r="K82" s="37">
        <v>345.27</v>
      </c>
    </row>
    <row r="83" spans="1:11" ht="38.25" x14ac:dyDescent="0.2">
      <c r="A83" s="242"/>
      <c r="B83" s="47" t="s">
        <v>56</v>
      </c>
      <c r="C83" s="26"/>
      <c r="D83" s="26"/>
      <c r="E83" s="148"/>
      <c r="F83" s="130">
        <v>1277.3</v>
      </c>
      <c r="G83" s="44">
        <v>1</v>
      </c>
      <c r="H83" s="44">
        <v>1</v>
      </c>
      <c r="I83" s="130">
        <f t="shared" si="10"/>
        <v>1277.3</v>
      </c>
      <c r="J83" s="149">
        <v>0.37309999999999999</v>
      </c>
      <c r="K83" s="37">
        <v>476.6</v>
      </c>
    </row>
    <row r="84" spans="1:11" ht="38.25" x14ac:dyDescent="0.2">
      <c r="A84" s="242"/>
      <c r="B84" s="47" t="s">
        <v>57</v>
      </c>
      <c r="C84" s="26"/>
      <c r="D84" s="26"/>
      <c r="E84" s="148"/>
      <c r="F84" s="130">
        <v>1277.3</v>
      </c>
      <c r="G84" s="44">
        <v>1</v>
      </c>
      <c r="H84" s="44">
        <v>1</v>
      </c>
      <c r="I84" s="130">
        <f t="shared" si="10"/>
        <v>1277.3</v>
      </c>
      <c r="J84" s="149">
        <v>0.34839999999999999</v>
      </c>
      <c r="K84" s="37">
        <v>445.06</v>
      </c>
    </row>
    <row r="85" spans="1:11" ht="38.25" x14ac:dyDescent="0.2">
      <c r="A85" s="242"/>
      <c r="B85" s="47" t="s">
        <v>58</v>
      </c>
      <c r="C85" s="26"/>
      <c r="D85" s="26"/>
      <c r="E85" s="148"/>
      <c r="F85" s="130">
        <v>1277.3</v>
      </c>
      <c r="G85" s="44">
        <v>1</v>
      </c>
      <c r="H85" s="44">
        <v>1</v>
      </c>
      <c r="I85" s="130">
        <f t="shared" si="10"/>
        <v>1277.3</v>
      </c>
      <c r="J85" s="149">
        <v>0.29659999999999997</v>
      </c>
      <c r="K85" s="37">
        <v>378.86</v>
      </c>
    </row>
    <row r="86" spans="1:11" ht="25.5" x14ac:dyDescent="0.2">
      <c r="A86" s="242"/>
      <c r="B86" s="47" t="s">
        <v>59</v>
      </c>
      <c r="C86" s="26"/>
      <c r="D86" s="26"/>
      <c r="E86" s="148"/>
      <c r="F86" s="130">
        <v>1277.3</v>
      </c>
      <c r="G86" s="44">
        <v>1</v>
      </c>
      <c r="H86" s="44">
        <v>1</v>
      </c>
      <c r="I86" s="130">
        <f t="shared" si="10"/>
        <v>1277.3</v>
      </c>
      <c r="J86" s="149">
        <v>0.25990000000000002</v>
      </c>
      <c r="K86" s="37">
        <v>331.97</v>
      </c>
    </row>
    <row r="87" spans="1:11" ht="38.25" x14ac:dyDescent="0.2">
      <c r="A87" s="242"/>
      <c r="B87" s="47" t="s">
        <v>61</v>
      </c>
      <c r="C87" s="26"/>
      <c r="D87" s="26"/>
      <c r="E87" s="148"/>
      <c r="F87" s="130">
        <v>1277.3</v>
      </c>
      <c r="G87" s="44">
        <v>1</v>
      </c>
      <c r="H87" s="44">
        <v>1</v>
      </c>
      <c r="I87" s="130">
        <f t="shared" si="10"/>
        <v>1277.3</v>
      </c>
      <c r="J87" s="149">
        <v>0.24429999999999999</v>
      </c>
      <c r="K87" s="37">
        <v>312.06</v>
      </c>
    </row>
    <row r="88" spans="1:11" ht="38.25" x14ac:dyDescent="0.2">
      <c r="A88" s="242"/>
      <c r="B88" s="47" t="s">
        <v>62</v>
      </c>
      <c r="C88" s="26"/>
      <c r="D88" s="26"/>
      <c r="E88" s="148"/>
      <c r="F88" s="130">
        <v>1277.3</v>
      </c>
      <c r="G88" s="44">
        <v>1</v>
      </c>
      <c r="H88" s="44">
        <v>1</v>
      </c>
      <c r="I88" s="130">
        <f t="shared" si="10"/>
        <v>1277.3</v>
      </c>
      <c r="J88" s="149">
        <v>0.49340000000000001</v>
      </c>
      <c r="K88" s="37">
        <v>630.23</v>
      </c>
    </row>
    <row r="89" spans="1:11" ht="38.25" x14ac:dyDescent="0.2">
      <c r="A89" s="242"/>
      <c r="B89" s="47" t="s">
        <v>63</v>
      </c>
      <c r="C89" s="26"/>
      <c r="D89" s="26"/>
      <c r="E89" s="148"/>
      <c r="F89" s="130">
        <v>1277.3</v>
      </c>
      <c r="G89" s="44">
        <v>1</v>
      </c>
      <c r="H89" s="44">
        <v>1</v>
      </c>
      <c r="I89" s="130">
        <f t="shared" si="10"/>
        <v>1277.3</v>
      </c>
      <c r="J89" s="149">
        <v>0.3705</v>
      </c>
      <c r="K89" s="37">
        <v>473.19</v>
      </c>
    </row>
    <row r="90" spans="1:11" ht="38.25" x14ac:dyDescent="0.2">
      <c r="A90" s="242"/>
      <c r="B90" s="47" t="s">
        <v>64</v>
      </c>
      <c r="C90" s="26"/>
      <c r="D90" s="26"/>
      <c r="E90" s="148"/>
      <c r="F90" s="130">
        <v>1277.3</v>
      </c>
      <c r="G90" s="44">
        <v>1</v>
      </c>
      <c r="H90" s="44">
        <v>1</v>
      </c>
      <c r="I90" s="130">
        <f t="shared" si="10"/>
        <v>1277.3</v>
      </c>
      <c r="J90" s="149">
        <v>0.50900000000000001</v>
      </c>
      <c r="K90" s="37">
        <v>650.20000000000005</v>
      </c>
    </row>
    <row r="91" spans="1:11" ht="38.25" x14ac:dyDescent="0.2">
      <c r="A91" s="242"/>
      <c r="B91" s="47" t="s">
        <v>65</v>
      </c>
      <c r="C91" s="26"/>
      <c r="D91" s="26"/>
      <c r="E91" s="148"/>
      <c r="F91" s="130">
        <v>1277.3</v>
      </c>
      <c r="G91" s="44">
        <v>1</v>
      </c>
      <c r="H91" s="44">
        <v>1</v>
      </c>
      <c r="I91" s="130">
        <f t="shared" si="10"/>
        <v>1277.3</v>
      </c>
      <c r="J91" s="149">
        <v>0.1449</v>
      </c>
      <c r="K91" s="37">
        <v>185.14</v>
      </c>
    </row>
    <row r="92" spans="1:11" ht="38.25" x14ac:dyDescent="0.2">
      <c r="A92" s="242"/>
      <c r="B92" s="47" t="s">
        <v>66</v>
      </c>
      <c r="C92" s="26"/>
      <c r="D92" s="26"/>
      <c r="E92" s="148"/>
      <c r="F92" s="130">
        <v>1277.3</v>
      </c>
      <c r="G92" s="44">
        <v>1</v>
      </c>
      <c r="H92" s="44">
        <v>1</v>
      </c>
      <c r="I92" s="130">
        <f t="shared" si="10"/>
        <v>1277.3</v>
      </c>
      <c r="J92" s="149">
        <v>0.158</v>
      </c>
      <c r="K92" s="37">
        <v>201.79</v>
      </c>
    </row>
    <row r="93" spans="1:11" ht="38.25" x14ac:dyDescent="0.2">
      <c r="A93" s="242"/>
      <c r="B93" s="47" t="s">
        <v>67</v>
      </c>
      <c r="C93" s="26"/>
      <c r="D93" s="26"/>
      <c r="E93" s="148"/>
      <c r="F93" s="130">
        <v>1277.3</v>
      </c>
      <c r="G93" s="44">
        <v>1</v>
      </c>
      <c r="H93" s="44">
        <v>1</v>
      </c>
      <c r="I93" s="130">
        <f t="shared" si="10"/>
        <v>1277.3</v>
      </c>
      <c r="J93" s="149">
        <v>0.3261</v>
      </c>
      <c r="K93" s="37">
        <v>416.57</v>
      </c>
    </row>
    <row r="94" spans="1:11" ht="25.5" x14ac:dyDescent="0.2">
      <c r="A94" s="242"/>
      <c r="B94" s="47" t="s">
        <v>68</v>
      </c>
      <c r="C94" s="26"/>
      <c r="D94" s="26"/>
      <c r="E94" s="148"/>
      <c r="F94" s="130">
        <v>1277.3</v>
      </c>
      <c r="G94" s="44">
        <v>1</v>
      </c>
      <c r="H94" s="44">
        <v>1</v>
      </c>
      <c r="I94" s="130">
        <f t="shared" si="10"/>
        <v>1277.3</v>
      </c>
      <c r="J94" s="149">
        <v>0.24</v>
      </c>
      <c r="K94" s="37">
        <v>306.61</v>
      </c>
    </row>
    <row r="95" spans="1:11" ht="25.5" x14ac:dyDescent="0.2">
      <c r="A95" s="242"/>
      <c r="B95" s="47" t="s">
        <v>69</v>
      </c>
      <c r="C95" s="26"/>
      <c r="D95" s="26"/>
      <c r="E95" s="148"/>
      <c r="F95" s="130">
        <v>1277.3</v>
      </c>
      <c r="G95" s="44">
        <v>1</v>
      </c>
      <c r="H95" s="44">
        <v>1</v>
      </c>
      <c r="I95" s="130">
        <f t="shared" si="10"/>
        <v>1277.3</v>
      </c>
      <c r="J95" s="149">
        <v>0.33119999999999999</v>
      </c>
      <c r="K95" s="37">
        <v>422.98</v>
      </c>
    </row>
    <row r="96" spans="1:11" ht="38.25" x14ac:dyDescent="0.2">
      <c r="A96" s="242"/>
      <c r="B96" s="47" t="s">
        <v>70</v>
      </c>
      <c r="C96" s="26"/>
      <c r="D96" s="26"/>
      <c r="E96" s="148"/>
      <c r="F96" s="130">
        <v>1277.3</v>
      </c>
      <c r="G96" s="44">
        <v>1</v>
      </c>
      <c r="H96" s="44">
        <v>1</v>
      </c>
      <c r="I96" s="130">
        <f t="shared" si="10"/>
        <v>1277.3</v>
      </c>
      <c r="J96" s="149">
        <v>0.28420000000000001</v>
      </c>
      <c r="K96" s="37">
        <v>362.99</v>
      </c>
    </row>
    <row r="97" spans="1:11" ht="38.25" x14ac:dyDescent="0.2">
      <c r="A97" s="242"/>
      <c r="B97" s="47" t="s">
        <v>71</v>
      </c>
      <c r="C97" s="26"/>
      <c r="D97" s="26"/>
      <c r="E97" s="148"/>
      <c r="F97" s="130">
        <v>1277.3</v>
      </c>
      <c r="G97" s="44">
        <v>1</v>
      </c>
      <c r="H97" s="44">
        <v>1</v>
      </c>
      <c r="I97" s="130">
        <f t="shared" si="10"/>
        <v>1277.3</v>
      </c>
      <c r="J97" s="149">
        <v>0.2356</v>
      </c>
      <c r="K97" s="37">
        <v>300.95999999999998</v>
      </c>
    </row>
    <row r="98" spans="1:11" ht="38.25" x14ac:dyDescent="0.2">
      <c r="A98" s="242"/>
      <c r="B98" s="47" t="s">
        <v>72</v>
      </c>
      <c r="C98" s="26"/>
      <c r="D98" s="26"/>
      <c r="E98" s="148"/>
      <c r="F98" s="130">
        <v>1277.3</v>
      </c>
      <c r="G98" s="44">
        <v>1</v>
      </c>
      <c r="H98" s="44">
        <v>1</v>
      </c>
      <c r="I98" s="130">
        <f t="shared" si="10"/>
        <v>1277.3</v>
      </c>
      <c r="J98" s="149">
        <v>0.26079999999999998</v>
      </c>
      <c r="K98" s="37">
        <v>333.06</v>
      </c>
    </row>
    <row r="99" spans="1:11" ht="38.25" x14ac:dyDescent="0.2">
      <c r="A99" s="242"/>
      <c r="B99" s="47" t="s">
        <v>73</v>
      </c>
      <c r="C99" s="26"/>
      <c r="D99" s="26"/>
      <c r="E99" s="148"/>
      <c r="F99" s="130">
        <v>1277.3</v>
      </c>
      <c r="G99" s="44">
        <v>1</v>
      </c>
      <c r="H99" s="44">
        <v>1</v>
      </c>
      <c r="I99" s="130">
        <f t="shared" si="10"/>
        <v>1277.3</v>
      </c>
      <c r="J99" s="149">
        <v>0.45369999999999999</v>
      </c>
      <c r="K99" s="37">
        <v>579.46</v>
      </c>
    </row>
    <row r="100" spans="1:11" ht="38.25" x14ac:dyDescent="0.2">
      <c r="A100" s="242"/>
      <c r="B100" s="47" t="s">
        <v>74</v>
      </c>
      <c r="C100" s="26"/>
      <c r="D100" s="26"/>
      <c r="E100" s="148"/>
      <c r="F100" s="130">
        <v>1277.3</v>
      </c>
      <c r="G100" s="44">
        <v>1</v>
      </c>
      <c r="H100" s="44">
        <v>1</v>
      </c>
      <c r="I100" s="130">
        <f t="shared" si="10"/>
        <v>1277.3</v>
      </c>
      <c r="J100" s="149">
        <v>0.28110000000000002</v>
      </c>
      <c r="K100" s="37">
        <v>359</v>
      </c>
    </row>
    <row r="101" spans="1:11" ht="72" x14ac:dyDescent="0.2">
      <c r="A101" s="106"/>
      <c r="B101" s="68" t="s">
        <v>11</v>
      </c>
      <c r="C101" s="69" t="s">
        <v>16</v>
      </c>
      <c r="D101" s="69" t="s">
        <v>18</v>
      </c>
      <c r="E101" s="70" t="s">
        <v>180</v>
      </c>
      <c r="F101" s="39"/>
      <c r="G101" s="39"/>
      <c r="H101" s="39"/>
      <c r="I101" s="39"/>
      <c r="J101" s="39"/>
      <c r="K101" s="39"/>
    </row>
    <row r="102" spans="1:11" ht="25.5" x14ac:dyDescent="0.2">
      <c r="A102" s="242" t="s">
        <v>235</v>
      </c>
      <c r="B102" s="47" t="s">
        <v>45</v>
      </c>
      <c r="C102" s="26"/>
      <c r="D102" s="26"/>
      <c r="E102" s="148"/>
      <c r="F102" s="130">
        <v>1277.3</v>
      </c>
      <c r="G102" s="44">
        <v>1</v>
      </c>
      <c r="H102" s="44">
        <v>1</v>
      </c>
      <c r="I102" s="130">
        <f>ROUND(F102*G102*H102,1)</f>
        <v>1277.3</v>
      </c>
      <c r="J102" s="149">
        <v>2.7422</v>
      </c>
      <c r="K102" s="37">
        <v>3502.56</v>
      </c>
    </row>
    <row r="103" spans="1:11" ht="25.5" x14ac:dyDescent="0.2">
      <c r="A103" s="242"/>
      <c r="B103" s="155" t="s">
        <v>46</v>
      </c>
      <c r="C103" s="26"/>
      <c r="D103" s="26"/>
      <c r="E103" s="148"/>
      <c r="F103" s="130">
        <v>1277.3</v>
      </c>
      <c r="G103" s="44">
        <v>1</v>
      </c>
      <c r="H103" s="44">
        <v>1</v>
      </c>
      <c r="I103" s="130">
        <f t="shared" ref="I103:I122" si="11">ROUND(F103*H103,2)</f>
        <v>1277.3</v>
      </c>
      <c r="J103" s="149">
        <v>1.0243</v>
      </c>
      <c r="K103" s="37">
        <v>1308.33</v>
      </c>
    </row>
    <row r="104" spans="1:11" ht="25.5" x14ac:dyDescent="0.2">
      <c r="A104" s="242"/>
      <c r="B104" s="155" t="s">
        <v>47</v>
      </c>
      <c r="C104" s="26"/>
      <c r="D104" s="26"/>
      <c r="E104" s="148"/>
      <c r="F104" s="130">
        <v>1277.3</v>
      </c>
      <c r="G104" s="44">
        <v>1</v>
      </c>
      <c r="H104" s="44">
        <v>1</v>
      </c>
      <c r="I104" s="130">
        <f t="shared" si="11"/>
        <v>1277.3</v>
      </c>
      <c r="J104" s="149">
        <v>0.64229999999999998</v>
      </c>
      <c r="K104" s="37">
        <v>820.37</v>
      </c>
    </row>
    <row r="105" spans="1:11" ht="25.5" x14ac:dyDescent="0.2">
      <c r="A105" s="242"/>
      <c r="B105" s="47" t="s">
        <v>53</v>
      </c>
      <c r="C105" s="26"/>
      <c r="D105" s="26"/>
      <c r="E105" s="148"/>
      <c r="F105" s="130">
        <v>1277.3</v>
      </c>
      <c r="G105" s="44">
        <v>1</v>
      </c>
      <c r="H105" s="44">
        <v>1</v>
      </c>
      <c r="I105" s="130">
        <f t="shared" si="11"/>
        <v>1277.3</v>
      </c>
      <c r="J105" s="149">
        <v>0.51900000000000002</v>
      </c>
      <c r="K105" s="37">
        <v>662.89</v>
      </c>
    </row>
    <row r="106" spans="1:11" ht="38.25" x14ac:dyDescent="0.2">
      <c r="A106" s="242"/>
      <c r="B106" s="47" t="s">
        <v>55</v>
      </c>
      <c r="C106" s="26"/>
      <c r="D106" s="26"/>
      <c r="E106" s="148"/>
      <c r="F106" s="130">
        <v>1277.3</v>
      </c>
      <c r="G106" s="44">
        <v>1</v>
      </c>
      <c r="H106" s="44">
        <v>1</v>
      </c>
      <c r="I106" s="130">
        <f t="shared" si="11"/>
        <v>1277.3</v>
      </c>
      <c r="J106" s="149">
        <v>0.27289999999999998</v>
      </c>
      <c r="K106" s="37">
        <v>348.59</v>
      </c>
    </row>
    <row r="107" spans="1:11" ht="38.25" x14ac:dyDescent="0.2">
      <c r="A107" s="242"/>
      <c r="B107" s="47" t="s">
        <v>56</v>
      </c>
      <c r="C107" s="26"/>
      <c r="D107" s="26"/>
      <c r="E107" s="148"/>
      <c r="F107" s="130">
        <v>1277.3</v>
      </c>
      <c r="G107" s="44">
        <v>1</v>
      </c>
      <c r="H107" s="44">
        <v>1</v>
      </c>
      <c r="I107" s="130">
        <f t="shared" si="11"/>
        <v>1277.3</v>
      </c>
      <c r="J107" s="149">
        <v>0.37590000000000001</v>
      </c>
      <c r="K107" s="37">
        <v>480.1</v>
      </c>
    </row>
    <row r="108" spans="1:11" ht="38.25" x14ac:dyDescent="0.2">
      <c r="A108" s="242"/>
      <c r="B108" s="47" t="s">
        <v>57</v>
      </c>
      <c r="C108" s="26"/>
      <c r="D108" s="26"/>
      <c r="E108" s="148"/>
      <c r="F108" s="130">
        <v>1277.3</v>
      </c>
      <c r="G108" s="44">
        <v>1</v>
      </c>
      <c r="H108" s="44">
        <v>1</v>
      </c>
      <c r="I108" s="130">
        <f t="shared" si="11"/>
        <v>1277.3</v>
      </c>
      <c r="J108" s="149">
        <v>0.35120000000000001</v>
      </c>
      <c r="K108" s="37">
        <v>448.56</v>
      </c>
    </row>
    <row r="109" spans="1:11" ht="38.25" x14ac:dyDescent="0.2">
      <c r="A109" s="242"/>
      <c r="B109" s="47" t="s">
        <v>58</v>
      </c>
      <c r="C109" s="26"/>
      <c r="D109" s="26"/>
      <c r="E109" s="148"/>
      <c r="F109" s="130">
        <v>1277.3</v>
      </c>
      <c r="G109" s="44">
        <v>1</v>
      </c>
      <c r="H109" s="44">
        <v>1</v>
      </c>
      <c r="I109" s="130">
        <f t="shared" si="11"/>
        <v>1277.3</v>
      </c>
      <c r="J109" s="149">
        <v>0.31090000000000001</v>
      </c>
      <c r="K109" s="37">
        <v>397.16</v>
      </c>
    </row>
    <row r="110" spans="1:11" ht="25.5" x14ac:dyDescent="0.2">
      <c r="A110" s="242"/>
      <c r="B110" s="47" t="s">
        <v>59</v>
      </c>
      <c r="C110" s="26"/>
      <c r="D110" s="26"/>
      <c r="E110" s="148"/>
      <c r="F110" s="130">
        <v>1277.3</v>
      </c>
      <c r="G110" s="44">
        <v>1</v>
      </c>
      <c r="H110" s="44">
        <v>1</v>
      </c>
      <c r="I110" s="130">
        <f t="shared" si="11"/>
        <v>1277.3</v>
      </c>
      <c r="J110" s="149">
        <v>0.2626</v>
      </c>
      <c r="K110" s="37">
        <v>335.47</v>
      </c>
    </row>
    <row r="111" spans="1:11" ht="38.25" x14ac:dyDescent="0.2">
      <c r="A111" s="242"/>
      <c r="B111" s="47" t="s">
        <v>61</v>
      </c>
      <c r="C111" s="26"/>
      <c r="D111" s="26"/>
      <c r="E111" s="148"/>
      <c r="F111" s="130">
        <v>1277.3</v>
      </c>
      <c r="G111" s="44">
        <v>1</v>
      </c>
      <c r="H111" s="44">
        <v>1</v>
      </c>
      <c r="I111" s="130">
        <f t="shared" si="11"/>
        <v>1277.3</v>
      </c>
      <c r="J111" s="149">
        <v>0.24709999999999999</v>
      </c>
      <c r="K111" s="37">
        <v>315.57</v>
      </c>
    </row>
    <row r="112" spans="1:11" ht="38.25" x14ac:dyDescent="0.2">
      <c r="A112" s="242"/>
      <c r="B112" s="47" t="s">
        <v>62</v>
      </c>
      <c r="C112" s="26"/>
      <c r="D112" s="26"/>
      <c r="E112" s="148"/>
      <c r="F112" s="130">
        <v>1277.3</v>
      </c>
      <c r="G112" s="44">
        <v>1</v>
      </c>
      <c r="H112" s="44">
        <v>1</v>
      </c>
      <c r="I112" s="130">
        <f t="shared" si="11"/>
        <v>1277.3</v>
      </c>
      <c r="J112" s="149">
        <v>0.49609999999999999</v>
      </c>
      <c r="K112" s="37">
        <v>633.73</v>
      </c>
    </row>
    <row r="113" spans="1:11" ht="38.25" x14ac:dyDescent="0.2">
      <c r="A113" s="242"/>
      <c r="B113" s="47" t="s">
        <v>63</v>
      </c>
      <c r="C113" s="26"/>
      <c r="D113" s="26"/>
      <c r="E113" s="148"/>
      <c r="F113" s="130">
        <v>1277.3</v>
      </c>
      <c r="G113" s="44">
        <v>1</v>
      </c>
      <c r="H113" s="44">
        <v>1</v>
      </c>
      <c r="I113" s="130">
        <f t="shared" si="11"/>
        <v>1277.3</v>
      </c>
      <c r="J113" s="149">
        <v>0.37319999999999998</v>
      </c>
      <c r="K113" s="37">
        <v>476.69</v>
      </c>
    </row>
    <row r="114" spans="1:11" ht="38.25" x14ac:dyDescent="0.2">
      <c r="A114" s="242"/>
      <c r="B114" s="47" t="s">
        <v>65</v>
      </c>
      <c r="C114" s="26"/>
      <c r="D114" s="26"/>
      <c r="E114" s="148"/>
      <c r="F114" s="130">
        <v>1277.3</v>
      </c>
      <c r="G114" s="44">
        <v>1</v>
      </c>
      <c r="H114" s="44">
        <v>1</v>
      </c>
      <c r="I114" s="130">
        <f t="shared" si="11"/>
        <v>1277.3</v>
      </c>
      <c r="J114" s="149">
        <v>0.1479</v>
      </c>
      <c r="K114" s="37">
        <v>188.93</v>
      </c>
    </row>
    <row r="115" spans="1:11" ht="38.25" x14ac:dyDescent="0.2">
      <c r="A115" s="242"/>
      <c r="B115" s="47" t="s">
        <v>66</v>
      </c>
      <c r="C115" s="26"/>
      <c r="D115" s="26"/>
      <c r="E115" s="148"/>
      <c r="F115" s="130">
        <v>1277.3</v>
      </c>
      <c r="G115" s="44">
        <v>1</v>
      </c>
      <c r="H115" s="44">
        <v>1</v>
      </c>
      <c r="I115" s="130">
        <f t="shared" si="11"/>
        <v>1277.3</v>
      </c>
      <c r="J115" s="149">
        <v>0.16070000000000001</v>
      </c>
      <c r="K115" s="37">
        <v>205.3</v>
      </c>
    </row>
    <row r="116" spans="1:11" ht="38.25" x14ac:dyDescent="0.2">
      <c r="A116" s="242"/>
      <c r="B116" s="47" t="s">
        <v>67</v>
      </c>
      <c r="C116" s="26"/>
      <c r="D116" s="26"/>
      <c r="E116" s="148"/>
      <c r="F116" s="130">
        <v>1277.3</v>
      </c>
      <c r="G116" s="44">
        <v>1</v>
      </c>
      <c r="H116" s="44">
        <v>1</v>
      </c>
      <c r="I116" s="130">
        <f t="shared" si="11"/>
        <v>1277.3</v>
      </c>
      <c r="J116" s="149">
        <v>0.32890000000000003</v>
      </c>
      <c r="K116" s="37">
        <v>420.07</v>
      </c>
    </row>
    <row r="117" spans="1:11" ht="25.5" x14ac:dyDescent="0.2">
      <c r="A117" s="242"/>
      <c r="B117" s="47" t="s">
        <v>68</v>
      </c>
      <c r="C117" s="26"/>
      <c r="D117" s="26"/>
      <c r="E117" s="148"/>
      <c r="F117" s="130">
        <v>1277.3</v>
      </c>
      <c r="G117" s="44">
        <v>1</v>
      </c>
      <c r="H117" s="44">
        <v>1</v>
      </c>
      <c r="I117" s="130">
        <f t="shared" si="11"/>
        <v>1277.3</v>
      </c>
      <c r="J117" s="149">
        <v>0.24279999999999999</v>
      </c>
      <c r="K117" s="37">
        <v>310.11</v>
      </c>
    </row>
    <row r="118" spans="1:11" ht="25.5" x14ac:dyDescent="0.2">
      <c r="A118" s="242"/>
      <c r="B118" s="47" t="s">
        <v>69</v>
      </c>
      <c r="C118" s="26"/>
      <c r="D118" s="26"/>
      <c r="E118" s="148"/>
      <c r="F118" s="130">
        <v>1277.3</v>
      </c>
      <c r="G118" s="44">
        <v>1</v>
      </c>
      <c r="H118" s="44">
        <v>1</v>
      </c>
      <c r="I118" s="130">
        <f t="shared" si="11"/>
        <v>1277.3</v>
      </c>
      <c r="J118" s="149">
        <v>0.33389999999999997</v>
      </c>
      <c r="K118" s="37">
        <v>426.48</v>
      </c>
    </row>
    <row r="119" spans="1:11" ht="38.25" x14ac:dyDescent="0.2">
      <c r="A119" s="242"/>
      <c r="B119" s="47" t="s">
        <v>70</v>
      </c>
      <c r="C119" s="26"/>
      <c r="D119" s="26"/>
      <c r="E119" s="148"/>
      <c r="F119" s="130">
        <v>1277.3</v>
      </c>
      <c r="G119" s="44">
        <v>1</v>
      </c>
      <c r="H119" s="44">
        <v>1</v>
      </c>
      <c r="I119" s="130">
        <f t="shared" si="11"/>
        <v>1277.3</v>
      </c>
      <c r="J119" s="149">
        <v>0.28689999999999999</v>
      </c>
      <c r="K119" s="37">
        <v>366.49</v>
      </c>
    </row>
    <row r="120" spans="1:11" ht="38.25" x14ac:dyDescent="0.2">
      <c r="A120" s="242"/>
      <c r="B120" s="47" t="s">
        <v>71</v>
      </c>
      <c r="C120" s="26"/>
      <c r="D120" s="26"/>
      <c r="E120" s="148"/>
      <c r="F120" s="130">
        <v>1277.3</v>
      </c>
      <c r="G120" s="44">
        <v>1</v>
      </c>
      <c r="H120" s="44">
        <v>1</v>
      </c>
      <c r="I120" s="130">
        <f t="shared" si="11"/>
        <v>1277.3</v>
      </c>
      <c r="J120" s="149">
        <v>0.2384</v>
      </c>
      <c r="K120" s="37">
        <v>304.45999999999998</v>
      </c>
    </row>
    <row r="121" spans="1:11" ht="38.25" x14ac:dyDescent="0.2">
      <c r="A121" s="242"/>
      <c r="B121" s="47" t="s">
        <v>73</v>
      </c>
      <c r="C121" s="26"/>
      <c r="D121" s="26"/>
      <c r="E121" s="148"/>
      <c r="F121" s="130">
        <v>1277.3</v>
      </c>
      <c r="G121" s="44">
        <v>1</v>
      </c>
      <c r="H121" s="44">
        <v>1</v>
      </c>
      <c r="I121" s="130">
        <f t="shared" si="11"/>
        <v>1277.3</v>
      </c>
      <c r="J121" s="149">
        <v>0.45639999999999997</v>
      </c>
      <c r="K121" s="37">
        <v>582.97</v>
      </c>
    </row>
    <row r="122" spans="1:11" ht="38.25" x14ac:dyDescent="0.2">
      <c r="A122" s="242"/>
      <c r="B122" s="47" t="s">
        <v>74</v>
      </c>
      <c r="C122" s="26"/>
      <c r="D122" s="26"/>
      <c r="E122" s="148"/>
      <c r="F122" s="130">
        <v>1277.3</v>
      </c>
      <c r="G122" s="44">
        <v>1</v>
      </c>
      <c r="H122" s="44">
        <v>1</v>
      </c>
      <c r="I122" s="130">
        <f t="shared" si="11"/>
        <v>1277.3</v>
      </c>
      <c r="J122" s="149">
        <v>0.2838</v>
      </c>
      <c r="K122" s="37">
        <v>362.5</v>
      </c>
    </row>
    <row r="123" spans="1:11" ht="72" x14ac:dyDescent="0.2">
      <c r="A123" s="106"/>
      <c r="B123" s="68" t="s">
        <v>11</v>
      </c>
      <c r="C123" s="69" t="s">
        <v>16</v>
      </c>
      <c r="D123" s="69" t="s">
        <v>19</v>
      </c>
      <c r="E123" s="70" t="s">
        <v>180</v>
      </c>
      <c r="F123" s="39"/>
      <c r="G123" s="39"/>
      <c r="H123" s="39"/>
      <c r="I123" s="39"/>
      <c r="J123" s="39"/>
      <c r="K123" s="39"/>
    </row>
    <row r="124" spans="1:11" ht="38.25" x14ac:dyDescent="0.2">
      <c r="A124" s="242" t="s">
        <v>236</v>
      </c>
      <c r="B124" s="47" t="s">
        <v>44</v>
      </c>
      <c r="C124" s="26"/>
      <c r="D124" s="26"/>
      <c r="E124" s="148"/>
      <c r="F124" s="130">
        <v>1277.3</v>
      </c>
      <c r="G124" s="130">
        <v>1.45</v>
      </c>
      <c r="H124" s="44">
        <v>1</v>
      </c>
      <c r="I124" s="130">
        <f>ROUND(F124*G124*H124,1)</f>
        <v>1852.1</v>
      </c>
      <c r="J124" s="149">
        <v>0.43109999999999998</v>
      </c>
      <c r="K124" s="37">
        <v>798.44</v>
      </c>
    </row>
    <row r="125" spans="1:11" ht="25.5" x14ac:dyDescent="0.2">
      <c r="A125" s="242"/>
      <c r="B125" s="47" t="s">
        <v>53</v>
      </c>
      <c r="C125" s="26"/>
      <c r="D125" s="26"/>
      <c r="E125" s="148"/>
      <c r="F125" s="130">
        <v>1277.3</v>
      </c>
      <c r="G125" s="130">
        <v>1</v>
      </c>
      <c r="H125" s="44">
        <v>1</v>
      </c>
      <c r="I125" s="130">
        <f>ROUND(F125*G125*H125,1)</f>
        <v>1277.3</v>
      </c>
      <c r="J125" s="149">
        <v>0.17949999999999999</v>
      </c>
      <c r="K125" s="37">
        <v>229.29</v>
      </c>
    </row>
    <row r="126" spans="1:11" ht="25.5" x14ac:dyDescent="0.2">
      <c r="A126" s="242"/>
      <c r="B126" s="155" t="s">
        <v>46</v>
      </c>
      <c r="C126" s="26"/>
      <c r="D126" s="26"/>
      <c r="E126" s="148"/>
      <c r="F126" s="130">
        <v>1277.3</v>
      </c>
      <c r="G126" s="130">
        <v>1</v>
      </c>
      <c r="H126" s="44">
        <v>1</v>
      </c>
      <c r="I126" s="130">
        <f t="shared" ref="I126:I142" si="12">ROUND(F126*H126,2)</f>
        <v>1277.3</v>
      </c>
      <c r="J126" s="149">
        <v>1.0274000000000001</v>
      </c>
      <c r="K126" s="37">
        <v>1312.33</v>
      </c>
    </row>
    <row r="127" spans="1:11" ht="25.5" x14ac:dyDescent="0.2">
      <c r="A127" s="242"/>
      <c r="B127" s="155" t="s">
        <v>47</v>
      </c>
      <c r="C127" s="26"/>
      <c r="D127" s="26"/>
      <c r="E127" s="148"/>
      <c r="F127" s="130">
        <v>1277.3</v>
      </c>
      <c r="G127" s="130">
        <v>1</v>
      </c>
      <c r="H127" s="44">
        <v>1</v>
      </c>
      <c r="I127" s="130">
        <f t="shared" si="12"/>
        <v>1277.3</v>
      </c>
      <c r="J127" s="149">
        <v>0.64490000000000003</v>
      </c>
      <c r="K127" s="37">
        <v>823.67</v>
      </c>
    </row>
    <row r="128" spans="1:11" ht="38.25" x14ac:dyDescent="0.2">
      <c r="A128" s="242"/>
      <c r="B128" s="47" t="s">
        <v>57</v>
      </c>
      <c r="C128" s="26"/>
      <c r="D128" s="26"/>
      <c r="E128" s="148"/>
      <c r="F128" s="130">
        <v>1277.3</v>
      </c>
      <c r="G128" s="130">
        <v>1</v>
      </c>
      <c r="H128" s="44">
        <v>1</v>
      </c>
      <c r="I128" s="130">
        <f t="shared" si="12"/>
        <v>1277.3</v>
      </c>
      <c r="J128" s="149">
        <v>0.3543</v>
      </c>
      <c r="K128" s="37">
        <v>452.56</v>
      </c>
    </row>
    <row r="129" spans="1:11" ht="25.5" x14ac:dyDescent="0.2">
      <c r="A129" s="242"/>
      <c r="B129" s="47" t="s">
        <v>59</v>
      </c>
      <c r="C129" s="26"/>
      <c r="D129" s="26"/>
      <c r="E129" s="148"/>
      <c r="F129" s="130">
        <v>1277.3</v>
      </c>
      <c r="G129" s="130">
        <v>1</v>
      </c>
      <c r="H129" s="44">
        <v>1</v>
      </c>
      <c r="I129" s="130">
        <f t="shared" si="12"/>
        <v>1277.3</v>
      </c>
      <c r="J129" s="149">
        <v>0.26579999999999998</v>
      </c>
      <c r="K129" s="37">
        <v>339.47</v>
      </c>
    </row>
    <row r="130" spans="1:11" ht="38.25" x14ac:dyDescent="0.2">
      <c r="A130" s="242"/>
      <c r="B130" s="47" t="s">
        <v>61</v>
      </c>
      <c r="C130" s="26"/>
      <c r="D130" s="26"/>
      <c r="E130" s="148"/>
      <c r="F130" s="130">
        <v>1277.3</v>
      </c>
      <c r="G130" s="130">
        <v>1</v>
      </c>
      <c r="H130" s="44">
        <v>1</v>
      </c>
      <c r="I130" s="130">
        <f t="shared" si="12"/>
        <v>1277.3</v>
      </c>
      <c r="J130" s="149">
        <v>0.25019999999999998</v>
      </c>
      <c r="K130" s="37">
        <v>319.57</v>
      </c>
    </row>
    <row r="131" spans="1:11" ht="38.25" x14ac:dyDescent="0.2">
      <c r="A131" s="242"/>
      <c r="B131" s="47" t="s">
        <v>62</v>
      </c>
      <c r="C131" s="26"/>
      <c r="D131" s="26"/>
      <c r="E131" s="148"/>
      <c r="F131" s="130">
        <v>1277.3</v>
      </c>
      <c r="G131" s="130">
        <v>1</v>
      </c>
      <c r="H131" s="44">
        <v>1</v>
      </c>
      <c r="I131" s="130">
        <f t="shared" si="12"/>
        <v>1277.3</v>
      </c>
      <c r="J131" s="149">
        <v>0.31790000000000002</v>
      </c>
      <c r="K131" s="37">
        <v>406.11</v>
      </c>
    </row>
    <row r="132" spans="1:11" ht="38.25" x14ac:dyDescent="0.2">
      <c r="A132" s="242"/>
      <c r="B132" s="47" t="s">
        <v>63</v>
      </c>
      <c r="C132" s="26"/>
      <c r="D132" s="26"/>
      <c r="E132" s="148"/>
      <c r="F132" s="130">
        <v>1277.3</v>
      </c>
      <c r="G132" s="130">
        <v>1</v>
      </c>
      <c r="H132" s="44">
        <v>1</v>
      </c>
      <c r="I132" s="130">
        <f t="shared" si="12"/>
        <v>1277.3</v>
      </c>
      <c r="J132" s="149">
        <v>0.37630000000000002</v>
      </c>
      <c r="K132" s="37">
        <v>480.69</v>
      </c>
    </row>
    <row r="133" spans="1:11" ht="38.25" x14ac:dyDescent="0.2">
      <c r="A133" s="242"/>
      <c r="B133" s="47" t="s">
        <v>64</v>
      </c>
      <c r="C133" s="26"/>
      <c r="D133" s="26"/>
      <c r="E133" s="148"/>
      <c r="F133" s="130">
        <v>1277.3</v>
      </c>
      <c r="G133" s="130">
        <v>1</v>
      </c>
      <c r="H133" s="44">
        <v>1</v>
      </c>
      <c r="I133" s="130">
        <f t="shared" si="12"/>
        <v>1277.3</v>
      </c>
      <c r="J133" s="149">
        <v>0.51490000000000002</v>
      </c>
      <c r="K133" s="37">
        <v>657.7</v>
      </c>
    </row>
    <row r="134" spans="1:11" ht="38.25" x14ac:dyDescent="0.2">
      <c r="A134" s="242"/>
      <c r="B134" s="47" t="s">
        <v>66</v>
      </c>
      <c r="C134" s="26"/>
      <c r="D134" s="26"/>
      <c r="E134" s="148"/>
      <c r="F134" s="130">
        <v>1277.3</v>
      </c>
      <c r="G134" s="130">
        <v>1</v>
      </c>
      <c r="H134" s="44">
        <v>1</v>
      </c>
      <c r="I134" s="130">
        <f t="shared" si="12"/>
        <v>1277.3</v>
      </c>
      <c r="J134" s="149">
        <v>0.16389999999999999</v>
      </c>
      <c r="K134" s="37">
        <v>209.29</v>
      </c>
    </row>
    <row r="135" spans="1:11" ht="38.25" x14ac:dyDescent="0.2">
      <c r="A135" s="242"/>
      <c r="B135" s="47" t="s">
        <v>55</v>
      </c>
      <c r="C135" s="26"/>
      <c r="D135" s="26"/>
      <c r="E135" s="148"/>
      <c r="F135" s="130">
        <v>1277.3</v>
      </c>
      <c r="G135" s="130">
        <v>1</v>
      </c>
      <c r="H135" s="44">
        <v>1</v>
      </c>
      <c r="I135" s="130">
        <f t="shared" si="12"/>
        <v>1277.3</v>
      </c>
      <c r="J135" s="149">
        <v>0.25969999999999999</v>
      </c>
      <c r="K135" s="37">
        <v>331.76</v>
      </c>
    </row>
    <row r="136" spans="1:11" ht="25.5" x14ac:dyDescent="0.2">
      <c r="A136" s="242"/>
      <c r="B136" s="47" t="s">
        <v>69</v>
      </c>
      <c r="C136" s="26"/>
      <c r="D136" s="26"/>
      <c r="E136" s="148"/>
      <c r="F136" s="130">
        <v>1277.3</v>
      </c>
      <c r="G136" s="130">
        <v>1</v>
      </c>
      <c r="H136" s="44">
        <v>1</v>
      </c>
      <c r="I136" s="130">
        <f t="shared" si="12"/>
        <v>1277.3</v>
      </c>
      <c r="J136" s="149">
        <v>0.33700000000000002</v>
      </c>
      <c r="K136" s="37">
        <v>430.48</v>
      </c>
    </row>
    <row r="137" spans="1:11" ht="38.25" x14ac:dyDescent="0.2">
      <c r="A137" s="242"/>
      <c r="B137" s="47" t="s">
        <v>70</v>
      </c>
      <c r="C137" s="26"/>
      <c r="D137" s="26"/>
      <c r="E137" s="148"/>
      <c r="F137" s="130">
        <v>1277.3</v>
      </c>
      <c r="G137" s="130">
        <v>1</v>
      </c>
      <c r="H137" s="44">
        <v>1</v>
      </c>
      <c r="I137" s="130">
        <f t="shared" si="12"/>
        <v>1277.3</v>
      </c>
      <c r="J137" s="149">
        <v>0.29010000000000002</v>
      </c>
      <c r="K137" s="37">
        <v>370.5</v>
      </c>
    </row>
    <row r="138" spans="1:11" ht="38.25" x14ac:dyDescent="0.2">
      <c r="A138" s="242"/>
      <c r="B138" s="47" t="s">
        <v>56</v>
      </c>
      <c r="C138" s="26"/>
      <c r="D138" s="26"/>
      <c r="E138" s="148"/>
      <c r="F138" s="130">
        <v>1277.3</v>
      </c>
      <c r="G138" s="130">
        <v>1</v>
      </c>
      <c r="H138" s="44">
        <v>1</v>
      </c>
      <c r="I138" s="130">
        <f t="shared" si="12"/>
        <v>1277.3</v>
      </c>
      <c r="J138" s="149">
        <v>0.379</v>
      </c>
      <c r="K138" s="37">
        <v>484.11</v>
      </c>
    </row>
    <row r="139" spans="1:11" ht="38.25" x14ac:dyDescent="0.2">
      <c r="A139" s="242"/>
      <c r="B139" s="47" t="s">
        <v>71</v>
      </c>
      <c r="C139" s="26"/>
      <c r="D139" s="26"/>
      <c r="E139" s="148"/>
      <c r="F139" s="130">
        <v>1277.3</v>
      </c>
      <c r="G139" s="130">
        <v>1</v>
      </c>
      <c r="H139" s="44">
        <v>1</v>
      </c>
      <c r="I139" s="130">
        <f t="shared" si="12"/>
        <v>1277.3</v>
      </c>
      <c r="J139" s="149">
        <v>0.2364</v>
      </c>
      <c r="K139" s="37">
        <v>302</v>
      </c>
    </row>
    <row r="140" spans="1:11" ht="38.25" x14ac:dyDescent="0.2">
      <c r="A140" s="242"/>
      <c r="B140" s="47" t="s">
        <v>58</v>
      </c>
      <c r="C140" s="26"/>
      <c r="D140" s="26"/>
      <c r="E140" s="148"/>
      <c r="F140" s="130">
        <v>1277.3</v>
      </c>
      <c r="G140" s="130">
        <v>1</v>
      </c>
      <c r="H140" s="44">
        <v>1</v>
      </c>
      <c r="I140" s="130">
        <f t="shared" si="12"/>
        <v>1277.3</v>
      </c>
      <c r="J140" s="149">
        <v>0.3105</v>
      </c>
      <c r="K140" s="37">
        <v>396.65</v>
      </c>
    </row>
    <row r="141" spans="1:11" ht="38.25" x14ac:dyDescent="0.2">
      <c r="A141" s="242"/>
      <c r="B141" s="47" t="s">
        <v>73</v>
      </c>
      <c r="C141" s="26"/>
      <c r="D141" s="26"/>
      <c r="E141" s="148"/>
      <c r="F141" s="130">
        <v>1277.3</v>
      </c>
      <c r="G141" s="130">
        <v>1</v>
      </c>
      <c r="H141" s="44">
        <v>1</v>
      </c>
      <c r="I141" s="130">
        <f t="shared" si="12"/>
        <v>1277.3</v>
      </c>
      <c r="J141" s="149">
        <v>0.45950000000000002</v>
      </c>
      <c r="K141" s="37">
        <v>586.97</v>
      </c>
    </row>
    <row r="142" spans="1:11" ht="38.25" x14ac:dyDescent="0.2">
      <c r="A142" s="242"/>
      <c r="B142" s="47" t="s">
        <v>74</v>
      </c>
      <c r="C142" s="26"/>
      <c r="D142" s="26"/>
      <c r="E142" s="148"/>
      <c r="F142" s="130">
        <v>1277.3</v>
      </c>
      <c r="G142" s="130">
        <v>1</v>
      </c>
      <c r="H142" s="44">
        <v>1</v>
      </c>
      <c r="I142" s="130">
        <f t="shared" si="12"/>
        <v>1277.3</v>
      </c>
      <c r="J142" s="149">
        <v>0.28689999999999999</v>
      </c>
      <c r="K142" s="37">
        <v>366.5</v>
      </c>
    </row>
    <row r="143" spans="1:11" ht="72" x14ac:dyDescent="0.2">
      <c r="A143" s="106"/>
      <c r="B143" s="68" t="s">
        <v>11</v>
      </c>
      <c r="C143" s="69" t="s">
        <v>16</v>
      </c>
      <c r="D143" s="69" t="s">
        <v>20</v>
      </c>
      <c r="E143" s="70" t="s">
        <v>180</v>
      </c>
      <c r="F143" s="39"/>
      <c r="G143" s="39"/>
      <c r="H143" s="39"/>
      <c r="I143" s="39"/>
      <c r="J143" s="39"/>
      <c r="K143" s="39"/>
    </row>
    <row r="144" spans="1:11" ht="38.25" x14ac:dyDescent="0.2">
      <c r="A144" s="162" t="s">
        <v>241</v>
      </c>
      <c r="B144" s="47" t="s">
        <v>48</v>
      </c>
      <c r="C144" s="26"/>
      <c r="D144" s="26"/>
      <c r="E144" s="148"/>
      <c r="F144" s="130">
        <v>1277.3</v>
      </c>
      <c r="G144" s="130">
        <v>1</v>
      </c>
      <c r="H144" s="44">
        <v>1</v>
      </c>
      <c r="I144" s="130">
        <f t="shared" ref="I144:I158" si="13">ROUND(F144*H144,2)</f>
        <v>1277.3</v>
      </c>
      <c r="J144" s="149">
        <v>0.4385</v>
      </c>
      <c r="K144" s="37">
        <v>560.13</v>
      </c>
    </row>
    <row r="145" spans="1:11" ht="25.5" x14ac:dyDescent="0.2">
      <c r="A145" s="247"/>
      <c r="B145" s="155" t="s">
        <v>46</v>
      </c>
      <c r="C145" s="26"/>
      <c r="D145" s="26"/>
      <c r="E145" s="148"/>
      <c r="F145" s="130">
        <v>1277.3</v>
      </c>
      <c r="G145" s="130">
        <v>1</v>
      </c>
      <c r="H145" s="44">
        <v>1</v>
      </c>
      <c r="I145" s="130">
        <f t="shared" si="13"/>
        <v>1277.3</v>
      </c>
      <c r="J145" s="149">
        <v>1.0274000000000001</v>
      </c>
      <c r="K145" s="37">
        <v>1312.33</v>
      </c>
    </row>
    <row r="146" spans="1:11" ht="25.5" x14ac:dyDescent="0.2">
      <c r="A146" s="247"/>
      <c r="B146" s="155" t="s">
        <v>47</v>
      </c>
      <c r="C146" s="26"/>
      <c r="D146" s="26"/>
      <c r="E146" s="148"/>
      <c r="F146" s="130">
        <v>1277.3</v>
      </c>
      <c r="G146" s="130">
        <v>1</v>
      </c>
      <c r="H146" s="44">
        <v>1</v>
      </c>
      <c r="I146" s="130">
        <f t="shared" si="13"/>
        <v>1277.3</v>
      </c>
      <c r="J146" s="149">
        <v>0.64759999999999995</v>
      </c>
      <c r="K146" s="37">
        <v>827.22</v>
      </c>
    </row>
    <row r="147" spans="1:11" ht="25.5" x14ac:dyDescent="0.2">
      <c r="A147" s="247"/>
      <c r="B147" s="47" t="s">
        <v>53</v>
      </c>
      <c r="C147" s="26"/>
      <c r="D147" s="26"/>
      <c r="E147" s="148"/>
      <c r="F147" s="130">
        <v>1277.3</v>
      </c>
      <c r="G147" s="130">
        <v>1</v>
      </c>
      <c r="H147" s="44">
        <v>1</v>
      </c>
      <c r="I147" s="130">
        <f t="shared" si="13"/>
        <v>1277.3</v>
      </c>
      <c r="J147" s="149">
        <v>0.52569999999999995</v>
      </c>
      <c r="K147" s="37">
        <v>671.52</v>
      </c>
    </row>
    <row r="148" spans="1:11" ht="38.25" x14ac:dyDescent="0.2">
      <c r="A148" s="247"/>
      <c r="B148" s="47" t="s">
        <v>55</v>
      </c>
      <c r="C148" s="26"/>
      <c r="D148" s="26"/>
      <c r="E148" s="148"/>
      <c r="F148" s="130">
        <v>1277.3</v>
      </c>
      <c r="G148" s="130">
        <v>1</v>
      </c>
      <c r="H148" s="44">
        <v>1</v>
      </c>
      <c r="I148" s="130">
        <f t="shared" si="13"/>
        <v>1277.3</v>
      </c>
      <c r="J148" s="149">
        <v>0.25969999999999999</v>
      </c>
      <c r="K148" s="37">
        <v>331.77</v>
      </c>
    </row>
    <row r="149" spans="1:11" ht="38.25" x14ac:dyDescent="0.2">
      <c r="A149" s="247"/>
      <c r="B149" s="47" t="s">
        <v>56</v>
      </c>
      <c r="C149" s="26"/>
      <c r="D149" s="26"/>
      <c r="E149" s="148"/>
      <c r="F149" s="130">
        <v>1277.3</v>
      </c>
      <c r="G149" s="130">
        <v>1</v>
      </c>
      <c r="H149" s="44">
        <v>1</v>
      </c>
      <c r="I149" s="130">
        <f t="shared" si="13"/>
        <v>1277.3</v>
      </c>
      <c r="J149" s="149">
        <v>0.379</v>
      </c>
      <c r="K149" s="37">
        <v>484.1</v>
      </c>
    </row>
    <row r="150" spans="1:11" ht="38.25" x14ac:dyDescent="0.2">
      <c r="A150" s="247"/>
      <c r="B150" s="47" t="s">
        <v>57</v>
      </c>
      <c r="C150" s="26"/>
      <c r="D150" s="26"/>
      <c r="E150" s="148"/>
      <c r="F150" s="130">
        <v>1277.3</v>
      </c>
      <c r="G150" s="130">
        <v>1</v>
      </c>
      <c r="H150" s="44">
        <v>1</v>
      </c>
      <c r="I150" s="130">
        <f t="shared" si="13"/>
        <v>1277.3</v>
      </c>
      <c r="J150" s="149">
        <v>0.3543</v>
      </c>
      <c r="K150" s="37">
        <v>452.56</v>
      </c>
    </row>
    <row r="151" spans="1:11" ht="38.25" x14ac:dyDescent="0.2">
      <c r="A151" s="247"/>
      <c r="B151" s="47" t="s">
        <v>58</v>
      </c>
      <c r="C151" s="26"/>
      <c r="D151" s="26"/>
      <c r="E151" s="148"/>
      <c r="F151" s="130">
        <v>1277.3</v>
      </c>
      <c r="G151" s="130">
        <v>1</v>
      </c>
      <c r="H151" s="44">
        <v>1</v>
      </c>
      <c r="I151" s="130">
        <f t="shared" si="13"/>
        <v>1277.3</v>
      </c>
      <c r="J151" s="149">
        <v>0.31030000000000002</v>
      </c>
      <c r="K151" s="37">
        <v>396.31</v>
      </c>
    </row>
    <row r="152" spans="1:11" ht="38.25" x14ac:dyDescent="0.2">
      <c r="A152" s="247"/>
      <c r="B152" s="47" t="s">
        <v>61</v>
      </c>
      <c r="C152" s="26"/>
      <c r="D152" s="26"/>
      <c r="E152" s="148"/>
      <c r="F152" s="130">
        <v>1277.3</v>
      </c>
      <c r="G152" s="130">
        <v>1</v>
      </c>
      <c r="H152" s="44">
        <v>1</v>
      </c>
      <c r="I152" s="130">
        <f t="shared" si="13"/>
        <v>1277.3</v>
      </c>
      <c r="J152" s="149">
        <v>0.25019999999999998</v>
      </c>
      <c r="K152" s="37">
        <v>319.57</v>
      </c>
    </row>
    <row r="153" spans="1:11" ht="38.25" x14ac:dyDescent="0.2">
      <c r="A153" s="247"/>
      <c r="B153" s="47" t="s">
        <v>63</v>
      </c>
      <c r="C153" s="26"/>
      <c r="D153" s="26"/>
      <c r="E153" s="148"/>
      <c r="F153" s="130">
        <v>1277.3</v>
      </c>
      <c r="G153" s="130">
        <v>1</v>
      </c>
      <c r="H153" s="44">
        <v>1</v>
      </c>
      <c r="I153" s="130">
        <f t="shared" si="13"/>
        <v>1277.3</v>
      </c>
      <c r="J153" s="149">
        <v>0.37630000000000002</v>
      </c>
      <c r="K153" s="37">
        <v>480.7</v>
      </c>
    </row>
    <row r="154" spans="1:11" ht="38.25" x14ac:dyDescent="0.2">
      <c r="A154" s="247"/>
      <c r="B154" s="47" t="s">
        <v>65</v>
      </c>
      <c r="C154" s="26"/>
      <c r="D154" s="26"/>
      <c r="E154" s="148"/>
      <c r="F154" s="130">
        <v>1277.3</v>
      </c>
      <c r="G154" s="130">
        <v>1</v>
      </c>
      <c r="H154" s="44">
        <v>1</v>
      </c>
      <c r="I154" s="130">
        <f t="shared" si="13"/>
        <v>1277.3</v>
      </c>
      <c r="J154" s="149">
        <v>0.151</v>
      </c>
      <c r="K154" s="37">
        <v>192.93</v>
      </c>
    </row>
    <row r="155" spans="1:11" ht="25.5" x14ac:dyDescent="0.2">
      <c r="A155" s="247"/>
      <c r="B155" s="47" t="s">
        <v>68</v>
      </c>
      <c r="C155" s="26"/>
      <c r="D155" s="26"/>
      <c r="E155" s="148"/>
      <c r="F155" s="130">
        <v>1277.3</v>
      </c>
      <c r="G155" s="130">
        <v>1</v>
      </c>
      <c r="H155" s="44">
        <v>1</v>
      </c>
      <c r="I155" s="130">
        <f t="shared" si="13"/>
        <v>1277.3</v>
      </c>
      <c r="J155" s="149">
        <v>0.24590000000000001</v>
      </c>
      <c r="K155" s="37">
        <v>314.10000000000002</v>
      </c>
    </row>
    <row r="156" spans="1:11" ht="25.5" x14ac:dyDescent="0.2">
      <c r="A156" s="247"/>
      <c r="B156" s="47" t="s">
        <v>69</v>
      </c>
      <c r="C156" s="26"/>
      <c r="D156" s="26"/>
      <c r="E156" s="148"/>
      <c r="F156" s="130">
        <v>1277.3</v>
      </c>
      <c r="G156" s="130">
        <v>1</v>
      </c>
      <c r="H156" s="44">
        <v>1</v>
      </c>
      <c r="I156" s="130">
        <f t="shared" si="13"/>
        <v>1277.3</v>
      </c>
      <c r="J156" s="149">
        <v>0.33700000000000002</v>
      </c>
      <c r="K156" s="37">
        <v>430.48</v>
      </c>
    </row>
    <row r="157" spans="1:11" ht="38.25" x14ac:dyDescent="0.2">
      <c r="A157" s="247"/>
      <c r="B157" s="47" t="s">
        <v>73</v>
      </c>
      <c r="C157" s="26"/>
      <c r="D157" s="26"/>
      <c r="E157" s="148"/>
      <c r="F157" s="130">
        <v>1277.3</v>
      </c>
      <c r="G157" s="130">
        <v>1</v>
      </c>
      <c r="H157" s="44">
        <v>1</v>
      </c>
      <c r="I157" s="130">
        <f t="shared" si="13"/>
        <v>1277.3</v>
      </c>
      <c r="J157" s="149">
        <v>0.45950000000000002</v>
      </c>
      <c r="K157" s="37">
        <v>586.95000000000005</v>
      </c>
    </row>
    <row r="158" spans="1:11" ht="38.25" x14ac:dyDescent="0.2">
      <c r="A158" s="172"/>
      <c r="B158" s="47" t="s">
        <v>74</v>
      </c>
      <c r="C158" s="26"/>
      <c r="D158" s="26"/>
      <c r="E158" s="148"/>
      <c r="F158" s="130">
        <v>1277.3</v>
      </c>
      <c r="G158" s="130">
        <v>1</v>
      </c>
      <c r="H158" s="44">
        <v>1</v>
      </c>
      <c r="I158" s="130">
        <f t="shared" si="13"/>
        <v>1277.3</v>
      </c>
      <c r="J158" s="149">
        <v>0.28689999999999999</v>
      </c>
      <c r="K158" s="37">
        <v>366.5</v>
      </c>
    </row>
    <row r="159" spans="1:11" ht="72" x14ac:dyDescent="0.2">
      <c r="A159" s="107"/>
      <c r="B159" s="59" t="s">
        <v>11</v>
      </c>
      <c r="C159" s="55" t="s">
        <v>16</v>
      </c>
      <c r="D159" s="55" t="s">
        <v>21</v>
      </c>
      <c r="E159" s="56" t="s">
        <v>180</v>
      </c>
      <c r="F159" s="58"/>
      <c r="G159" s="58"/>
      <c r="H159" s="58"/>
      <c r="I159" s="58"/>
      <c r="J159" s="58"/>
      <c r="K159" s="58"/>
    </row>
    <row r="160" spans="1:11" ht="51" x14ac:dyDescent="0.2">
      <c r="A160" s="100" t="s">
        <v>240</v>
      </c>
      <c r="B160" s="47" t="s">
        <v>78</v>
      </c>
      <c r="C160" s="26"/>
      <c r="D160" s="26"/>
      <c r="E160" s="148"/>
      <c r="F160" s="130">
        <v>2984.1</v>
      </c>
      <c r="G160" s="38">
        <v>1.2177</v>
      </c>
      <c r="H160" s="37">
        <v>1</v>
      </c>
      <c r="I160" s="37">
        <f>ROUND(F160*G160*H160,2)</f>
        <v>3633.74</v>
      </c>
      <c r="J160" s="149">
        <v>0.85350000000000004</v>
      </c>
      <c r="K160" s="37">
        <v>3101.48</v>
      </c>
    </row>
    <row r="161" spans="1:11" ht="72" x14ac:dyDescent="0.2">
      <c r="A161" s="103"/>
      <c r="B161" s="59" t="s">
        <v>11</v>
      </c>
      <c r="C161" s="55" t="s">
        <v>16</v>
      </c>
      <c r="D161" s="55" t="s">
        <v>22</v>
      </c>
      <c r="E161" s="56" t="s">
        <v>180</v>
      </c>
      <c r="F161" s="58"/>
      <c r="G161" s="58"/>
      <c r="H161" s="58"/>
      <c r="I161" s="58"/>
      <c r="J161" s="58"/>
      <c r="K161" s="58"/>
    </row>
    <row r="162" spans="1:11" ht="25.5" x14ac:dyDescent="0.2">
      <c r="A162" s="100" t="s">
        <v>237</v>
      </c>
      <c r="B162" s="47" t="s">
        <v>119</v>
      </c>
      <c r="C162" s="26"/>
      <c r="D162" s="26"/>
      <c r="E162" s="148"/>
      <c r="F162" s="130">
        <f>'Приложение 1 Базовый'!G42</f>
        <v>840.11</v>
      </c>
      <c r="G162" s="37">
        <v>1</v>
      </c>
      <c r="H162" s="37">
        <v>1</v>
      </c>
      <c r="I162" s="37">
        <f>ROUND(F162*G162*H162,2)</f>
        <v>840.11</v>
      </c>
      <c r="J162" s="149">
        <v>0.75160000000000005</v>
      </c>
      <c r="K162" s="37">
        <v>631.42999999999995</v>
      </c>
    </row>
    <row r="163" spans="1:11" ht="72" x14ac:dyDescent="0.2">
      <c r="A163" s="103"/>
      <c r="B163" s="59" t="s">
        <v>11</v>
      </c>
      <c r="C163" s="55" t="s">
        <v>16</v>
      </c>
      <c r="D163" s="55" t="s">
        <v>23</v>
      </c>
      <c r="E163" s="56" t="s">
        <v>179</v>
      </c>
      <c r="F163" s="58"/>
      <c r="G163" s="58"/>
      <c r="H163" s="58"/>
      <c r="I163" s="58"/>
      <c r="J163" s="58"/>
      <c r="K163" s="58"/>
    </row>
    <row r="164" spans="1:11" ht="38.25" x14ac:dyDescent="0.2">
      <c r="A164" s="100" t="s">
        <v>238</v>
      </c>
      <c r="B164" s="47" t="s">
        <v>48</v>
      </c>
      <c r="C164" s="26"/>
      <c r="D164" s="26"/>
      <c r="E164" s="148"/>
      <c r="F164" s="37">
        <v>34.85</v>
      </c>
      <c r="G164" s="37">
        <v>1</v>
      </c>
      <c r="H164" s="37">
        <v>1</v>
      </c>
      <c r="I164" s="37">
        <f>ROUND(F164*G164*H164,2)</f>
        <v>34.85</v>
      </c>
      <c r="J164" s="149">
        <v>0.89300000000000002</v>
      </c>
      <c r="K164" s="37">
        <v>31.12</v>
      </c>
    </row>
    <row r="165" spans="1:11" ht="60" x14ac:dyDescent="0.2">
      <c r="A165" s="103"/>
      <c r="B165" s="59" t="s">
        <v>11</v>
      </c>
      <c r="C165" s="55" t="s">
        <v>24</v>
      </c>
      <c r="D165" s="55"/>
      <c r="E165" s="56" t="s">
        <v>178</v>
      </c>
      <c r="F165" s="53"/>
      <c r="G165" s="53"/>
      <c r="H165" s="53"/>
      <c r="I165" s="53"/>
      <c r="J165" s="53"/>
      <c r="K165" s="53"/>
    </row>
    <row r="166" spans="1:11" ht="38.25" x14ac:dyDescent="0.2">
      <c r="A166" s="242" t="s">
        <v>242</v>
      </c>
      <c r="B166" s="47" t="s">
        <v>51</v>
      </c>
      <c r="C166" s="27"/>
      <c r="D166" s="27"/>
      <c r="E166" s="19"/>
      <c r="F166" s="130">
        <v>440.5</v>
      </c>
      <c r="G166" s="44">
        <v>1</v>
      </c>
      <c r="H166" s="45">
        <v>1</v>
      </c>
      <c r="I166" s="37">
        <f t="shared" ref="I166:I198" si="14">ROUND(F166*G166*H166,2)</f>
        <v>440.5</v>
      </c>
      <c r="J166" s="149">
        <v>1.5609</v>
      </c>
      <c r="K166" s="37">
        <v>687.58</v>
      </c>
    </row>
    <row r="167" spans="1:11" ht="25.5" x14ac:dyDescent="0.2">
      <c r="A167" s="242"/>
      <c r="B167" s="47" t="s">
        <v>49</v>
      </c>
      <c r="C167" s="27"/>
      <c r="D167" s="27"/>
      <c r="E167" s="19"/>
      <c r="F167" s="130">
        <v>440.5</v>
      </c>
      <c r="G167" s="44">
        <v>1</v>
      </c>
      <c r="H167" s="45">
        <v>1</v>
      </c>
      <c r="I167" s="37">
        <f t="shared" si="14"/>
        <v>440.5</v>
      </c>
      <c r="J167" s="149">
        <v>1.4472</v>
      </c>
      <c r="K167" s="37">
        <v>637.47</v>
      </c>
    </row>
    <row r="168" spans="1:11" ht="38.25" x14ac:dyDescent="0.2">
      <c r="A168" s="242"/>
      <c r="B168" s="47" t="s">
        <v>44</v>
      </c>
      <c r="C168" s="26"/>
      <c r="D168" s="26"/>
      <c r="E168" s="148"/>
      <c r="F168" s="130">
        <v>440.5</v>
      </c>
      <c r="G168" s="44">
        <v>1.1907000000000001</v>
      </c>
      <c r="H168" s="45">
        <v>1</v>
      </c>
      <c r="I168" s="37">
        <f t="shared" si="14"/>
        <v>524.5</v>
      </c>
      <c r="J168" s="149">
        <v>0.77039999999999997</v>
      </c>
      <c r="K168" s="37">
        <v>404.1</v>
      </c>
    </row>
    <row r="169" spans="1:11" ht="25.5" x14ac:dyDescent="0.2">
      <c r="A169" s="242"/>
      <c r="B169" s="47" t="s">
        <v>45</v>
      </c>
      <c r="C169" s="26"/>
      <c r="D169" s="26"/>
      <c r="E169" s="148"/>
      <c r="F169" s="130">
        <v>440.5</v>
      </c>
      <c r="G169" s="44">
        <v>1</v>
      </c>
      <c r="H169" s="45">
        <v>1</v>
      </c>
      <c r="I169" s="37">
        <f t="shared" si="14"/>
        <v>440.5</v>
      </c>
      <c r="J169" s="149">
        <v>1.3358000000000001</v>
      </c>
      <c r="K169" s="37">
        <v>588.42999999999995</v>
      </c>
    </row>
    <row r="170" spans="1:11" ht="38.25" x14ac:dyDescent="0.2">
      <c r="A170" s="242"/>
      <c r="B170" s="47" t="s">
        <v>48</v>
      </c>
      <c r="C170" s="26"/>
      <c r="D170" s="26"/>
      <c r="E170" s="148"/>
      <c r="F170" s="130">
        <v>440.5</v>
      </c>
      <c r="G170" s="44">
        <v>1</v>
      </c>
      <c r="H170" s="45">
        <v>1</v>
      </c>
      <c r="I170" s="37">
        <f t="shared" si="14"/>
        <v>440.5</v>
      </c>
      <c r="J170" s="149">
        <v>0.50880000000000003</v>
      </c>
      <c r="K170" s="37">
        <v>224.13</v>
      </c>
    </row>
    <row r="171" spans="1:11" ht="38.25" x14ac:dyDescent="0.2">
      <c r="A171" s="242"/>
      <c r="B171" s="47" t="s">
        <v>60</v>
      </c>
      <c r="C171" s="26"/>
      <c r="D171" s="26"/>
      <c r="E171" s="148"/>
      <c r="F171" s="130">
        <v>440.5</v>
      </c>
      <c r="G171" s="44">
        <v>1.181</v>
      </c>
      <c r="H171" s="45">
        <v>1</v>
      </c>
      <c r="I171" s="37">
        <f t="shared" si="14"/>
        <v>520.23</v>
      </c>
      <c r="J171" s="149">
        <v>0.75590000000000002</v>
      </c>
      <c r="K171" s="37">
        <v>393.24</v>
      </c>
    </row>
    <row r="172" spans="1:11" ht="51" x14ac:dyDescent="0.2">
      <c r="A172" s="242"/>
      <c r="B172" s="47" t="s">
        <v>78</v>
      </c>
      <c r="C172" s="26"/>
      <c r="D172" s="26"/>
      <c r="E172" s="148"/>
      <c r="F172" s="130">
        <v>440.5</v>
      </c>
      <c r="G172" s="38">
        <v>3.1280000000000001</v>
      </c>
      <c r="H172" s="45">
        <v>1</v>
      </c>
      <c r="I172" s="37">
        <f t="shared" si="14"/>
        <v>1377.88</v>
      </c>
      <c r="J172" s="149">
        <v>1.0407999999999999</v>
      </c>
      <c r="K172" s="37">
        <v>1434.16</v>
      </c>
    </row>
    <row r="173" spans="1:11" ht="38.25" x14ac:dyDescent="0.2">
      <c r="A173" s="242"/>
      <c r="B173" s="47" t="s">
        <v>79</v>
      </c>
      <c r="C173" s="26"/>
      <c r="D173" s="26"/>
      <c r="E173" s="148"/>
      <c r="F173" s="130">
        <v>440.5</v>
      </c>
      <c r="G173" s="44">
        <v>1</v>
      </c>
      <c r="H173" s="45">
        <v>1</v>
      </c>
      <c r="I173" s="37">
        <f t="shared" si="14"/>
        <v>440.5</v>
      </c>
      <c r="J173" s="149">
        <v>0.73260000000000003</v>
      </c>
      <c r="K173" s="37">
        <v>322.73</v>
      </c>
    </row>
    <row r="174" spans="1:11" s="13" customFormat="1" ht="25.5" x14ac:dyDescent="0.2">
      <c r="A174" s="242"/>
      <c r="B174" s="152" t="s">
        <v>84</v>
      </c>
      <c r="C174" s="27"/>
      <c r="D174" s="27"/>
      <c r="E174" s="19"/>
      <c r="F174" s="130">
        <v>440.5</v>
      </c>
      <c r="G174" s="44">
        <v>1</v>
      </c>
      <c r="H174" s="45">
        <v>1</v>
      </c>
      <c r="I174" s="37">
        <f t="shared" si="14"/>
        <v>440.5</v>
      </c>
      <c r="J174" s="149">
        <v>0.65629999999999999</v>
      </c>
      <c r="K174" s="41">
        <v>289.10000000000002</v>
      </c>
    </row>
    <row r="175" spans="1:11" ht="25.5" x14ac:dyDescent="0.2">
      <c r="A175" s="242"/>
      <c r="B175" s="47" t="s">
        <v>262</v>
      </c>
      <c r="C175" s="26"/>
      <c r="D175" s="26"/>
      <c r="E175" s="148"/>
      <c r="F175" s="130">
        <v>440.5</v>
      </c>
      <c r="G175" s="44">
        <v>1</v>
      </c>
      <c r="H175" s="45">
        <v>1</v>
      </c>
      <c r="I175" s="37">
        <f t="shared" si="14"/>
        <v>440.5</v>
      </c>
      <c r="J175" s="149">
        <v>0.43380000000000002</v>
      </c>
      <c r="K175" s="37">
        <v>191.11</v>
      </c>
    </row>
    <row r="176" spans="1:11" ht="25.5" x14ac:dyDescent="0.2">
      <c r="A176" s="242"/>
      <c r="B176" s="47" t="s">
        <v>53</v>
      </c>
      <c r="C176" s="26"/>
      <c r="D176" s="26"/>
      <c r="E176" s="148"/>
      <c r="F176" s="130">
        <v>440</v>
      </c>
      <c r="G176" s="44">
        <v>1</v>
      </c>
      <c r="H176" s="45">
        <v>1</v>
      </c>
      <c r="I176" s="37">
        <f t="shared" si="14"/>
        <v>440</v>
      </c>
      <c r="J176" s="149">
        <v>0.69679999999999997</v>
      </c>
      <c r="K176" s="37">
        <v>306.58</v>
      </c>
    </row>
    <row r="177" spans="1:11" ht="25.5" x14ac:dyDescent="0.2">
      <c r="A177" s="242"/>
      <c r="B177" s="155" t="s">
        <v>46</v>
      </c>
      <c r="C177" s="26"/>
      <c r="D177" s="26"/>
      <c r="E177" s="148"/>
      <c r="F177" s="130">
        <v>440.5</v>
      </c>
      <c r="G177" s="44">
        <v>1</v>
      </c>
      <c r="H177" s="45">
        <v>1</v>
      </c>
      <c r="I177" s="37">
        <f t="shared" si="14"/>
        <v>440.5</v>
      </c>
      <c r="J177" s="149">
        <v>1.5036</v>
      </c>
      <c r="K177" s="37">
        <v>662.33</v>
      </c>
    </row>
    <row r="178" spans="1:11" ht="25.5" x14ac:dyDescent="0.2">
      <c r="A178" s="242"/>
      <c r="B178" s="155" t="s">
        <v>47</v>
      </c>
      <c r="C178" s="26"/>
      <c r="D178" s="26"/>
      <c r="E178" s="148"/>
      <c r="F178" s="130">
        <v>440.5</v>
      </c>
      <c r="G178" s="44">
        <v>1</v>
      </c>
      <c r="H178" s="45">
        <v>1</v>
      </c>
      <c r="I178" s="37">
        <f t="shared" si="14"/>
        <v>440.5</v>
      </c>
      <c r="J178" s="149">
        <v>0.94550000000000001</v>
      </c>
      <c r="K178" s="37">
        <v>416.51</v>
      </c>
    </row>
    <row r="179" spans="1:11" ht="38.25" x14ac:dyDescent="0.2">
      <c r="A179" s="242"/>
      <c r="B179" s="47" t="s">
        <v>54</v>
      </c>
      <c r="C179" s="26"/>
      <c r="D179" s="26"/>
      <c r="E179" s="148"/>
      <c r="F179" s="130">
        <v>440.5</v>
      </c>
      <c r="G179" s="44">
        <v>1</v>
      </c>
      <c r="H179" s="45">
        <v>1</v>
      </c>
      <c r="I179" s="37">
        <f t="shared" si="14"/>
        <v>440.5</v>
      </c>
      <c r="J179" s="149">
        <v>0.68620000000000003</v>
      </c>
      <c r="K179" s="37">
        <v>302.26</v>
      </c>
    </row>
    <row r="180" spans="1:11" ht="38.25" x14ac:dyDescent="0.2">
      <c r="A180" s="242"/>
      <c r="B180" s="47" t="s">
        <v>55</v>
      </c>
      <c r="C180" s="26"/>
      <c r="D180" s="26"/>
      <c r="E180" s="148"/>
      <c r="F180" s="130">
        <v>440.5</v>
      </c>
      <c r="G180" s="44">
        <v>1</v>
      </c>
      <c r="H180" s="45">
        <v>1</v>
      </c>
      <c r="I180" s="37">
        <f t="shared" si="14"/>
        <v>440.5</v>
      </c>
      <c r="J180" s="149">
        <v>0.68720000000000003</v>
      </c>
      <c r="K180" s="37">
        <v>302.73</v>
      </c>
    </row>
    <row r="181" spans="1:11" ht="38.25" x14ac:dyDescent="0.2">
      <c r="A181" s="242"/>
      <c r="B181" s="47" t="s">
        <v>56</v>
      </c>
      <c r="C181" s="26"/>
      <c r="D181" s="26"/>
      <c r="E181" s="148"/>
      <c r="F181" s="130">
        <v>440.5</v>
      </c>
      <c r="G181" s="44">
        <v>1</v>
      </c>
      <c r="H181" s="45">
        <v>1</v>
      </c>
      <c r="I181" s="37">
        <f t="shared" si="14"/>
        <v>440.5</v>
      </c>
      <c r="J181" s="149">
        <v>0.54310000000000003</v>
      </c>
      <c r="K181" s="37">
        <v>239.23</v>
      </c>
    </row>
    <row r="182" spans="1:11" ht="38.25" x14ac:dyDescent="0.2">
      <c r="A182" s="242"/>
      <c r="B182" s="47" t="s">
        <v>57</v>
      </c>
      <c r="C182" s="26"/>
      <c r="D182" s="26"/>
      <c r="E182" s="148"/>
      <c r="F182" s="130">
        <v>440.5</v>
      </c>
      <c r="G182" s="44">
        <v>1</v>
      </c>
      <c r="H182" s="45">
        <v>1</v>
      </c>
      <c r="I182" s="37">
        <f t="shared" si="14"/>
        <v>440.5</v>
      </c>
      <c r="J182" s="149">
        <v>0.27329999999999999</v>
      </c>
      <c r="K182" s="37">
        <v>120.4</v>
      </c>
    </row>
    <row r="183" spans="1:11" ht="38.25" x14ac:dyDescent="0.2">
      <c r="A183" s="242"/>
      <c r="B183" s="47" t="s">
        <v>58</v>
      </c>
      <c r="C183" s="26"/>
      <c r="D183" s="26"/>
      <c r="E183" s="148"/>
      <c r="F183" s="130">
        <v>440.5</v>
      </c>
      <c r="G183" s="44">
        <v>1</v>
      </c>
      <c r="H183" s="45">
        <v>1</v>
      </c>
      <c r="I183" s="37">
        <f t="shared" si="14"/>
        <v>440.5</v>
      </c>
      <c r="J183" s="149">
        <v>0.41770000000000002</v>
      </c>
      <c r="K183" s="37">
        <v>183.98</v>
      </c>
    </row>
    <row r="184" spans="1:11" ht="25.5" x14ac:dyDescent="0.2">
      <c r="A184" s="242"/>
      <c r="B184" s="47" t="s">
        <v>59</v>
      </c>
      <c r="C184" s="26"/>
      <c r="D184" s="26"/>
      <c r="E184" s="148"/>
      <c r="F184" s="130">
        <v>440.5</v>
      </c>
      <c r="G184" s="44">
        <v>1</v>
      </c>
      <c r="H184" s="45">
        <v>1</v>
      </c>
      <c r="I184" s="37">
        <f t="shared" si="14"/>
        <v>440.5</v>
      </c>
      <c r="J184" s="149">
        <v>0.37840000000000001</v>
      </c>
      <c r="K184" s="37">
        <v>166.67</v>
      </c>
    </row>
    <row r="185" spans="1:11" ht="38.25" x14ac:dyDescent="0.2">
      <c r="A185" s="242"/>
      <c r="B185" s="47" t="s">
        <v>61</v>
      </c>
      <c r="C185" s="26"/>
      <c r="D185" s="26"/>
      <c r="E185" s="148"/>
      <c r="F185" s="130">
        <v>440.5</v>
      </c>
      <c r="G185" s="44">
        <v>1</v>
      </c>
      <c r="H185" s="45">
        <v>1</v>
      </c>
      <c r="I185" s="37">
        <f t="shared" si="14"/>
        <v>440.5</v>
      </c>
      <c r="J185" s="149">
        <v>0.27160000000000001</v>
      </c>
      <c r="K185" s="37">
        <v>119.65</v>
      </c>
    </row>
    <row r="186" spans="1:11" ht="38.25" x14ac:dyDescent="0.2">
      <c r="A186" s="242"/>
      <c r="B186" s="47" t="s">
        <v>62</v>
      </c>
      <c r="C186" s="26"/>
      <c r="D186" s="26"/>
      <c r="E186" s="148"/>
      <c r="F186" s="130">
        <v>440.5</v>
      </c>
      <c r="G186" s="44">
        <v>1</v>
      </c>
      <c r="H186" s="45">
        <v>1</v>
      </c>
      <c r="I186" s="37">
        <f t="shared" si="14"/>
        <v>440.5</v>
      </c>
      <c r="J186" s="149">
        <v>0.66249999999999998</v>
      </c>
      <c r="K186" s="37">
        <v>291.83</v>
      </c>
    </row>
    <row r="187" spans="1:11" ht="38.25" x14ac:dyDescent="0.2">
      <c r="A187" s="242"/>
      <c r="B187" s="47" t="s">
        <v>63</v>
      </c>
      <c r="C187" s="26"/>
      <c r="D187" s="26"/>
      <c r="E187" s="148"/>
      <c r="F187" s="130">
        <v>440.5</v>
      </c>
      <c r="G187" s="44">
        <v>1</v>
      </c>
      <c r="H187" s="45">
        <v>1</v>
      </c>
      <c r="I187" s="37">
        <f t="shared" si="14"/>
        <v>440.5</v>
      </c>
      <c r="J187" s="149">
        <v>0.3654</v>
      </c>
      <c r="K187" s="37">
        <v>160.94999999999999</v>
      </c>
    </row>
    <row r="188" spans="1:11" ht="38.25" x14ac:dyDescent="0.2">
      <c r="A188" s="242"/>
      <c r="B188" s="47" t="s">
        <v>64</v>
      </c>
      <c r="C188" s="26"/>
      <c r="D188" s="26"/>
      <c r="E188" s="148"/>
      <c r="F188" s="130">
        <v>440.5</v>
      </c>
      <c r="G188" s="44">
        <v>1</v>
      </c>
      <c r="H188" s="45">
        <v>1</v>
      </c>
      <c r="I188" s="37">
        <f t="shared" si="14"/>
        <v>440.5</v>
      </c>
      <c r="J188" s="149">
        <v>0.65990000000000004</v>
      </c>
      <c r="K188" s="37">
        <v>290.68</v>
      </c>
    </row>
    <row r="189" spans="1:11" ht="38.25" x14ac:dyDescent="0.2">
      <c r="A189" s="242"/>
      <c r="B189" s="47" t="s">
        <v>65</v>
      </c>
      <c r="C189" s="26"/>
      <c r="D189" s="26"/>
      <c r="E189" s="148"/>
      <c r="F189" s="130">
        <v>440.5</v>
      </c>
      <c r="G189" s="44">
        <v>1</v>
      </c>
      <c r="H189" s="45">
        <v>1</v>
      </c>
      <c r="I189" s="37">
        <f t="shared" si="14"/>
        <v>440.5</v>
      </c>
      <c r="J189" s="149">
        <v>0.21079999999999999</v>
      </c>
      <c r="K189" s="37">
        <v>92.86</v>
      </c>
    </row>
    <row r="190" spans="1:11" ht="38.25" x14ac:dyDescent="0.2">
      <c r="A190" s="242"/>
      <c r="B190" s="47" t="s">
        <v>66</v>
      </c>
      <c r="C190" s="26"/>
      <c r="D190" s="26"/>
      <c r="E190" s="148"/>
      <c r="F190" s="130">
        <v>440.5</v>
      </c>
      <c r="G190" s="44">
        <v>1</v>
      </c>
      <c r="H190" s="45">
        <v>1</v>
      </c>
      <c r="I190" s="37">
        <f t="shared" si="14"/>
        <v>440.5</v>
      </c>
      <c r="J190" s="149">
        <v>0.1105</v>
      </c>
      <c r="K190" s="37">
        <v>48.67</v>
      </c>
    </row>
    <row r="191" spans="1:11" ht="38.25" x14ac:dyDescent="0.2">
      <c r="A191" s="242"/>
      <c r="B191" s="47" t="s">
        <v>67</v>
      </c>
      <c r="C191" s="26"/>
      <c r="D191" s="26"/>
      <c r="E191" s="148"/>
      <c r="F191" s="130">
        <v>440.5</v>
      </c>
      <c r="G191" s="44">
        <v>1</v>
      </c>
      <c r="H191" s="45">
        <v>1</v>
      </c>
      <c r="I191" s="37">
        <f t="shared" si="14"/>
        <v>440.5</v>
      </c>
      <c r="J191" s="149">
        <v>0.43070000000000003</v>
      </c>
      <c r="K191" s="37">
        <v>189.73</v>
      </c>
    </row>
    <row r="192" spans="1:11" ht="25.5" x14ac:dyDescent="0.2">
      <c r="A192" s="242"/>
      <c r="B192" s="47" t="s">
        <v>68</v>
      </c>
      <c r="C192" s="26"/>
      <c r="D192" s="26"/>
      <c r="E192" s="148"/>
      <c r="F192" s="130">
        <v>440.5</v>
      </c>
      <c r="G192" s="44">
        <v>1</v>
      </c>
      <c r="H192" s="45">
        <v>1</v>
      </c>
      <c r="I192" s="37">
        <f t="shared" si="14"/>
        <v>440.5</v>
      </c>
      <c r="J192" s="149">
        <v>0.31540000000000001</v>
      </c>
      <c r="K192" s="37">
        <v>138.94999999999999</v>
      </c>
    </row>
    <row r="193" spans="1:11" ht="25.5" x14ac:dyDescent="0.2">
      <c r="A193" s="242"/>
      <c r="B193" s="47" t="s">
        <v>69</v>
      </c>
      <c r="C193" s="26"/>
      <c r="D193" s="26"/>
      <c r="E193" s="148"/>
      <c r="F193" s="130">
        <v>440.5</v>
      </c>
      <c r="G193" s="44">
        <v>1</v>
      </c>
      <c r="H193" s="45">
        <v>1</v>
      </c>
      <c r="I193" s="37">
        <f t="shared" si="14"/>
        <v>440.5</v>
      </c>
      <c r="J193" s="149">
        <v>0.41549999999999998</v>
      </c>
      <c r="K193" s="37">
        <v>183.02</v>
      </c>
    </row>
    <row r="194" spans="1:11" ht="38.25" x14ac:dyDescent="0.2">
      <c r="A194" s="242"/>
      <c r="B194" s="47" t="s">
        <v>70</v>
      </c>
      <c r="C194" s="26"/>
      <c r="D194" s="26"/>
      <c r="E194" s="148"/>
      <c r="F194" s="130">
        <v>440.5</v>
      </c>
      <c r="G194" s="44">
        <v>1</v>
      </c>
      <c r="H194" s="45">
        <v>1</v>
      </c>
      <c r="I194" s="37">
        <f t="shared" si="14"/>
        <v>440.5</v>
      </c>
      <c r="J194" s="149">
        <v>0.37580000000000002</v>
      </c>
      <c r="K194" s="37">
        <v>165.54</v>
      </c>
    </row>
    <row r="195" spans="1:11" ht="38.25" x14ac:dyDescent="0.2">
      <c r="A195" s="242"/>
      <c r="B195" s="47" t="s">
        <v>71</v>
      </c>
      <c r="C195" s="26"/>
      <c r="D195" s="26"/>
      <c r="E195" s="148"/>
      <c r="F195" s="130">
        <v>440.5</v>
      </c>
      <c r="G195" s="44">
        <v>1</v>
      </c>
      <c r="H195" s="45">
        <v>1</v>
      </c>
      <c r="I195" s="37">
        <f t="shared" si="14"/>
        <v>440.5</v>
      </c>
      <c r="J195" s="149">
        <v>0.3251</v>
      </c>
      <c r="K195" s="37">
        <v>143.22</v>
      </c>
    </row>
    <row r="196" spans="1:11" ht="38.25" x14ac:dyDescent="0.2">
      <c r="A196" s="242"/>
      <c r="B196" s="47" t="s">
        <v>72</v>
      </c>
      <c r="C196" s="26"/>
      <c r="D196" s="26"/>
      <c r="E196" s="148"/>
      <c r="F196" s="130">
        <v>440.5</v>
      </c>
      <c r="G196" s="44">
        <v>1</v>
      </c>
      <c r="H196" s="45">
        <v>1</v>
      </c>
      <c r="I196" s="37">
        <f t="shared" si="14"/>
        <v>440.5</v>
      </c>
      <c r="J196" s="149">
        <v>0.37919999999999998</v>
      </c>
      <c r="K196" s="37">
        <v>167.03</v>
      </c>
    </row>
    <row r="197" spans="1:11" ht="38.25" x14ac:dyDescent="0.2">
      <c r="A197" s="242"/>
      <c r="B197" s="47" t="s">
        <v>73</v>
      </c>
      <c r="C197" s="26"/>
      <c r="D197" s="26"/>
      <c r="E197" s="148"/>
      <c r="F197" s="130">
        <v>440.5</v>
      </c>
      <c r="G197" s="44">
        <v>1</v>
      </c>
      <c r="H197" s="45">
        <v>1</v>
      </c>
      <c r="I197" s="37">
        <f t="shared" si="14"/>
        <v>440.5</v>
      </c>
      <c r="J197" s="149">
        <v>0.6008</v>
      </c>
      <c r="K197" s="41">
        <v>264.64</v>
      </c>
    </row>
    <row r="198" spans="1:11" ht="38.25" x14ac:dyDescent="0.2">
      <c r="A198" s="242"/>
      <c r="B198" s="47" t="s">
        <v>74</v>
      </c>
      <c r="C198" s="26"/>
      <c r="D198" s="26"/>
      <c r="E198" s="148"/>
      <c r="F198" s="130">
        <v>440.5</v>
      </c>
      <c r="G198" s="44">
        <v>1</v>
      </c>
      <c r="H198" s="45">
        <v>1</v>
      </c>
      <c r="I198" s="37">
        <f t="shared" si="14"/>
        <v>440.5</v>
      </c>
      <c r="J198" s="149">
        <v>0.3664</v>
      </c>
      <c r="K198" s="37">
        <v>161.4</v>
      </c>
    </row>
    <row r="199" spans="1:11" ht="51" x14ac:dyDescent="0.2">
      <c r="A199" s="107"/>
      <c r="B199" s="54" t="s">
        <v>98</v>
      </c>
      <c r="C199" s="55"/>
      <c r="D199" s="55" t="s">
        <v>120</v>
      </c>
      <c r="E199" s="56" t="s">
        <v>178</v>
      </c>
      <c r="F199" s="58"/>
      <c r="G199" s="58"/>
      <c r="H199" s="58"/>
      <c r="I199" s="58"/>
      <c r="J199" s="58"/>
      <c r="K199" s="58"/>
    </row>
    <row r="200" spans="1:11" ht="25.5" x14ac:dyDescent="0.2">
      <c r="A200" s="253" t="s">
        <v>217</v>
      </c>
      <c r="B200" s="47" t="s">
        <v>50</v>
      </c>
      <c r="C200" s="29"/>
      <c r="D200" s="22"/>
      <c r="E200" s="145"/>
      <c r="F200" s="130">
        <v>440.5</v>
      </c>
      <c r="G200" s="37">
        <v>1</v>
      </c>
      <c r="H200" s="37">
        <v>1</v>
      </c>
      <c r="I200" s="37">
        <f>ROUND(F200*G200*H200,2)</f>
        <v>440.5</v>
      </c>
      <c r="J200" s="149">
        <v>1.7663</v>
      </c>
      <c r="K200" s="37">
        <v>778.07</v>
      </c>
    </row>
    <row r="201" spans="1:11" ht="25.5" x14ac:dyDescent="0.2">
      <c r="A201" s="254"/>
      <c r="B201" s="47" t="s">
        <v>49</v>
      </c>
      <c r="C201" s="29"/>
      <c r="D201" s="22"/>
      <c r="E201" s="145"/>
      <c r="F201" s="130">
        <v>440.5</v>
      </c>
      <c r="G201" s="41">
        <v>1</v>
      </c>
      <c r="H201" s="41">
        <v>1</v>
      </c>
      <c r="I201" s="41">
        <f>ROUND(F201*G201*H201,2)</f>
        <v>440.5</v>
      </c>
      <c r="J201" s="149">
        <v>0.23849999999999999</v>
      </c>
      <c r="K201" s="37">
        <v>105.06</v>
      </c>
    </row>
    <row r="202" spans="1:11" ht="38.25" x14ac:dyDescent="0.2">
      <c r="A202" s="254"/>
      <c r="B202" s="47" t="s">
        <v>51</v>
      </c>
      <c r="C202" s="29"/>
      <c r="D202" s="22"/>
      <c r="E202" s="145"/>
      <c r="F202" s="130">
        <v>440.5</v>
      </c>
      <c r="G202" s="37">
        <v>1</v>
      </c>
      <c r="H202" s="37">
        <v>1</v>
      </c>
      <c r="I202" s="37">
        <f>ROUND(F202*G202*H202,2)</f>
        <v>440.5</v>
      </c>
      <c r="J202" s="149">
        <v>1.5609</v>
      </c>
      <c r="K202" s="37">
        <v>687.58</v>
      </c>
    </row>
    <row r="203" spans="1:11" ht="38.25" x14ac:dyDescent="0.2">
      <c r="A203" s="172"/>
      <c r="B203" s="47" t="s">
        <v>52</v>
      </c>
      <c r="C203" s="29"/>
      <c r="D203" s="22"/>
      <c r="E203" s="145"/>
      <c r="F203" s="130">
        <v>440.5</v>
      </c>
      <c r="G203" s="37">
        <v>1</v>
      </c>
      <c r="H203" s="37">
        <v>1</v>
      </c>
      <c r="I203" s="37">
        <f>ROUND(F203*G203*H203,2)</f>
        <v>440.5</v>
      </c>
      <c r="J203" s="149">
        <v>0.2465</v>
      </c>
      <c r="K203" s="37">
        <v>108.6</v>
      </c>
    </row>
    <row r="204" spans="1:11" ht="72" x14ac:dyDescent="0.2">
      <c r="A204" s="108"/>
      <c r="B204" s="68" t="s">
        <v>11</v>
      </c>
      <c r="C204" s="69" t="s">
        <v>151</v>
      </c>
      <c r="D204" s="69" t="s">
        <v>152</v>
      </c>
      <c r="E204" s="70" t="s">
        <v>178</v>
      </c>
      <c r="F204" s="144"/>
      <c r="G204" s="144"/>
      <c r="H204" s="144"/>
      <c r="I204" s="144"/>
      <c r="J204" s="144"/>
      <c r="K204" s="144"/>
    </row>
    <row r="205" spans="1:11" ht="25.5" x14ac:dyDescent="0.2">
      <c r="A205" s="35" t="s">
        <v>239</v>
      </c>
      <c r="B205" s="47" t="s">
        <v>49</v>
      </c>
      <c r="C205" s="29"/>
      <c r="D205" s="22"/>
      <c r="E205" s="145"/>
      <c r="F205" s="130">
        <v>440.5</v>
      </c>
      <c r="G205" s="37">
        <v>1</v>
      </c>
      <c r="H205" s="37">
        <v>1</v>
      </c>
      <c r="I205" s="37">
        <f>ROUND(F205*G205*H205,2)</f>
        <v>440.5</v>
      </c>
      <c r="J205" s="149">
        <v>0.80359999999999998</v>
      </c>
      <c r="K205" s="37">
        <v>353.97</v>
      </c>
    </row>
    <row r="206" spans="1:11" ht="72" x14ac:dyDescent="0.2">
      <c r="A206" s="108"/>
      <c r="B206" s="68" t="s">
        <v>11</v>
      </c>
      <c r="C206" s="69" t="s">
        <v>151</v>
      </c>
      <c r="D206" s="69" t="s">
        <v>152</v>
      </c>
      <c r="E206" s="70" t="s">
        <v>179</v>
      </c>
      <c r="F206" s="71"/>
      <c r="G206" s="71"/>
      <c r="H206" s="71"/>
      <c r="I206" s="71"/>
      <c r="J206" s="71"/>
      <c r="K206" s="71"/>
    </row>
    <row r="207" spans="1:11" ht="25.5" x14ac:dyDescent="0.2">
      <c r="A207" s="142" t="s">
        <v>239</v>
      </c>
      <c r="B207" s="47" t="s">
        <v>49</v>
      </c>
      <c r="C207" s="29"/>
      <c r="D207" s="22"/>
      <c r="E207" s="145"/>
      <c r="F207" s="37">
        <v>1277.3</v>
      </c>
      <c r="G207" s="37">
        <v>1</v>
      </c>
      <c r="H207" s="37">
        <v>1</v>
      </c>
      <c r="I207" s="37">
        <f>ROUND(F207*G207*H207,2)</f>
        <v>1277.3</v>
      </c>
      <c r="J207" s="149">
        <v>0.72989999999999999</v>
      </c>
      <c r="K207" s="37">
        <v>932.25</v>
      </c>
    </row>
    <row r="208" spans="1:11" ht="89.25" x14ac:dyDescent="0.2">
      <c r="A208" s="103"/>
      <c r="B208" s="54" t="s">
        <v>25</v>
      </c>
      <c r="C208" s="55"/>
      <c r="D208" s="55" t="s">
        <v>26</v>
      </c>
      <c r="E208" s="56" t="s">
        <v>172</v>
      </c>
      <c r="F208" s="84"/>
      <c r="G208" s="53"/>
      <c r="H208" s="53"/>
      <c r="I208" s="53"/>
      <c r="J208" s="53"/>
      <c r="K208" s="53"/>
    </row>
    <row r="209" spans="1:11" ht="38.25" x14ac:dyDescent="0.2">
      <c r="A209" s="242" t="s">
        <v>243</v>
      </c>
      <c r="B209" s="47" t="s">
        <v>60</v>
      </c>
      <c r="C209" s="21"/>
      <c r="D209" s="22"/>
      <c r="E209" s="145"/>
      <c r="F209" s="130">
        <f>'Приложение 1 Базовый'!G48</f>
        <v>11666.62</v>
      </c>
      <c r="G209" s="37">
        <v>1</v>
      </c>
      <c r="H209" s="37">
        <v>1</v>
      </c>
      <c r="I209" s="37">
        <f t="shared" ref="I209:I211" si="15">ROUND(F209*G209*H209,2)</f>
        <v>11666.62</v>
      </c>
      <c r="J209" s="149">
        <v>0.69920000000000004</v>
      </c>
      <c r="K209" s="37">
        <v>8156.77</v>
      </c>
    </row>
    <row r="210" spans="1:11" ht="38.25" x14ac:dyDescent="0.2">
      <c r="A210" s="242"/>
      <c r="B210" s="47" t="s">
        <v>51</v>
      </c>
      <c r="C210" s="21"/>
      <c r="D210" s="22"/>
      <c r="E210" s="145"/>
      <c r="F210" s="130">
        <v>11666.62</v>
      </c>
      <c r="G210" s="37">
        <v>1</v>
      </c>
      <c r="H210" s="37">
        <v>1</v>
      </c>
      <c r="I210" s="37">
        <f t="shared" si="15"/>
        <v>11666.62</v>
      </c>
      <c r="J210" s="149">
        <v>0.85589999999999999</v>
      </c>
      <c r="K210" s="37">
        <v>9985.57</v>
      </c>
    </row>
    <row r="211" spans="1:11" ht="25.5" x14ac:dyDescent="0.2">
      <c r="A211" s="242"/>
      <c r="B211" s="47" t="s">
        <v>49</v>
      </c>
      <c r="C211" s="21"/>
      <c r="D211" s="22"/>
      <c r="E211" s="145"/>
      <c r="F211" s="130">
        <v>11666.62</v>
      </c>
      <c r="G211" s="37">
        <v>1</v>
      </c>
      <c r="H211" s="37">
        <v>1</v>
      </c>
      <c r="I211" s="37">
        <f t="shared" si="15"/>
        <v>11666.62</v>
      </c>
      <c r="J211" s="149">
        <v>1.373</v>
      </c>
      <c r="K211" s="37">
        <v>16017.9</v>
      </c>
    </row>
    <row r="212" spans="1:11" ht="25.5" x14ac:dyDescent="0.2">
      <c r="A212" s="242"/>
      <c r="B212" s="155" t="s">
        <v>46</v>
      </c>
      <c r="C212" s="21"/>
      <c r="D212" s="22"/>
      <c r="E212" s="145"/>
      <c r="F212" s="37">
        <f>'Приложение 1 Базовый'!G49</f>
        <v>2314</v>
      </c>
      <c r="G212" s="37">
        <v>1</v>
      </c>
      <c r="H212" s="37">
        <v>1</v>
      </c>
      <c r="I212" s="37">
        <f t="shared" ref="I212:I233" si="16">ROUND(F212*G212*H212,2)</f>
        <v>2314</v>
      </c>
      <c r="J212" s="149">
        <v>0.1217</v>
      </c>
      <c r="K212" s="37">
        <v>281.51</v>
      </c>
    </row>
    <row r="213" spans="1:11" ht="25.5" x14ac:dyDescent="0.2">
      <c r="A213" s="242"/>
      <c r="B213" s="155" t="s">
        <v>47</v>
      </c>
      <c r="C213" s="21"/>
      <c r="D213" s="22"/>
      <c r="E213" s="145"/>
      <c r="F213" s="37">
        <v>2314</v>
      </c>
      <c r="G213" s="37">
        <v>1</v>
      </c>
      <c r="H213" s="37">
        <v>1</v>
      </c>
      <c r="I213" s="37">
        <f t="shared" si="16"/>
        <v>2314</v>
      </c>
      <c r="J213" s="149">
        <v>6.7100000000000007E-2</v>
      </c>
      <c r="K213" s="37">
        <v>155.29</v>
      </c>
    </row>
    <row r="214" spans="1:11" ht="25.5" x14ac:dyDescent="0.2">
      <c r="A214" s="242"/>
      <c r="B214" s="47" t="s">
        <v>80</v>
      </c>
      <c r="C214" s="21"/>
      <c r="D214" s="22"/>
      <c r="E214" s="145"/>
      <c r="F214" s="37">
        <v>2314</v>
      </c>
      <c r="G214" s="37">
        <v>1</v>
      </c>
      <c r="H214" s="37">
        <v>1</v>
      </c>
      <c r="I214" s="37">
        <f t="shared" si="16"/>
        <v>2314</v>
      </c>
      <c r="J214" s="149">
        <v>0.80069999999999997</v>
      </c>
      <c r="K214" s="37">
        <v>1852.92</v>
      </c>
    </row>
    <row r="215" spans="1:11" ht="25.5" x14ac:dyDescent="0.2">
      <c r="A215" s="242"/>
      <c r="B215" s="47" t="s">
        <v>53</v>
      </c>
      <c r="C215" s="21"/>
      <c r="D215" s="22"/>
      <c r="E215" s="145"/>
      <c r="F215" s="37">
        <v>2314</v>
      </c>
      <c r="G215" s="37">
        <v>1</v>
      </c>
      <c r="H215" s="37">
        <v>1</v>
      </c>
      <c r="I215" s="37">
        <f t="shared" si="16"/>
        <v>2314</v>
      </c>
      <c r="J215" s="149">
        <v>0.27060000000000001</v>
      </c>
      <c r="K215" s="37">
        <v>626.11</v>
      </c>
    </row>
    <row r="216" spans="1:11" ht="38.25" x14ac:dyDescent="0.2">
      <c r="A216" s="242"/>
      <c r="B216" s="47" t="s">
        <v>54</v>
      </c>
      <c r="C216" s="21"/>
      <c r="D216" s="22"/>
      <c r="E216" s="145"/>
      <c r="F216" s="37">
        <v>2314</v>
      </c>
      <c r="G216" s="37">
        <v>1</v>
      </c>
      <c r="H216" s="37">
        <v>1</v>
      </c>
      <c r="I216" s="37">
        <f t="shared" si="16"/>
        <v>2314</v>
      </c>
      <c r="J216" s="149">
        <v>0.72170000000000001</v>
      </c>
      <c r="K216" s="37">
        <v>1669.97</v>
      </c>
    </row>
    <row r="217" spans="1:11" ht="38.25" x14ac:dyDescent="0.2">
      <c r="A217" s="242"/>
      <c r="B217" s="47" t="s">
        <v>55</v>
      </c>
      <c r="C217" s="21"/>
      <c r="D217" s="22"/>
      <c r="E217" s="145"/>
      <c r="F217" s="37">
        <v>2314</v>
      </c>
      <c r="G217" s="37">
        <v>1</v>
      </c>
      <c r="H217" s="37">
        <v>1</v>
      </c>
      <c r="I217" s="37">
        <f t="shared" si="16"/>
        <v>2314</v>
      </c>
      <c r="J217" s="149">
        <v>0.33279999999999998</v>
      </c>
      <c r="K217" s="37">
        <v>770.21</v>
      </c>
    </row>
    <row r="218" spans="1:11" ht="38.25" x14ac:dyDescent="0.2">
      <c r="A218" s="242"/>
      <c r="B218" s="47" t="s">
        <v>81</v>
      </c>
      <c r="C218" s="21"/>
      <c r="D218" s="22"/>
      <c r="E218" s="145"/>
      <c r="F218" s="37">
        <v>2314</v>
      </c>
      <c r="G218" s="37">
        <v>1</v>
      </c>
      <c r="H218" s="37">
        <v>1</v>
      </c>
      <c r="I218" s="37">
        <f t="shared" si="16"/>
        <v>2314</v>
      </c>
      <c r="J218" s="149">
        <v>0.54930000000000001</v>
      </c>
      <c r="K218" s="37">
        <v>1271.04</v>
      </c>
    </row>
    <row r="219" spans="1:11" ht="38.25" x14ac:dyDescent="0.2">
      <c r="A219" s="242"/>
      <c r="B219" s="47" t="s">
        <v>56</v>
      </c>
      <c r="C219" s="21"/>
      <c r="D219" s="22"/>
      <c r="E219" s="145"/>
      <c r="F219" s="37">
        <v>2314</v>
      </c>
      <c r="G219" s="37">
        <v>1</v>
      </c>
      <c r="H219" s="37">
        <v>1</v>
      </c>
      <c r="I219" s="37">
        <f t="shared" si="16"/>
        <v>2314</v>
      </c>
      <c r="J219" s="149">
        <v>0.14369999999999999</v>
      </c>
      <c r="K219" s="37">
        <v>332.55</v>
      </c>
    </row>
    <row r="220" spans="1:11" ht="38.25" x14ac:dyDescent="0.2">
      <c r="A220" s="242"/>
      <c r="B220" s="47" t="s">
        <v>57</v>
      </c>
      <c r="C220" s="21"/>
      <c r="D220" s="22"/>
      <c r="E220" s="145"/>
      <c r="F220" s="37">
        <v>2314</v>
      </c>
      <c r="G220" s="37">
        <v>1</v>
      </c>
      <c r="H220" s="37">
        <v>1</v>
      </c>
      <c r="I220" s="37">
        <f t="shared" si="16"/>
        <v>2314</v>
      </c>
      <c r="J220" s="149">
        <v>0.23649999999999999</v>
      </c>
      <c r="K220" s="37">
        <v>547.28</v>
      </c>
    </row>
    <row r="221" spans="1:11" ht="38.25" x14ac:dyDescent="0.2">
      <c r="A221" s="242"/>
      <c r="B221" s="47" t="s">
        <v>58</v>
      </c>
      <c r="C221" s="21"/>
      <c r="D221" s="22"/>
      <c r="E221" s="145"/>
      <c r="F221" s="37">
        <v>2314</v>
      </c>
      <c r="G221" s="37">
        <v>1</v>
      </c>
      <c r="H221" s="37">
        <v>1</v>
      </c>
      <c r="I221" s="37">
        <f t="shared" si="16"/>
        <v>2314</v>
      </c>
      <c r="J221" s="149">
        <v>5.8700000000000002E-2</v>
      </c>
      <c r="K221" s="37">
        <v>135.72999999999999</v>
      </c>
    </row>
    <row r="222" spans="1:11" ht="38.25" x14ac:dyDescent="0.2">
      <c r="A222" s="242"/>
      <c r="B222" s="47" t="s">
        <v>62</v>
      </c>
      <c r="C222" s="21"/>
      <c r="D222" s="22"/>
      <c r="E222" s="145"/>
      <c r="F222" s="37">
        <v>2314</v>
      </c>
      <c r="G222" s="37">
        <v>1</v>
      </c>
      <c r="H222" s="37">
        <v>1</v>
      </c>
      <c r="I222" s="37">
        <f t="shared" si="16"/>
        <v>2314</v>
      </c>
      <c r="J222" s="149">
        <v>0.30549999999999999</v>
      </c>
      <c r="K222" s="37">
        <v>706.82</v>
      </c>
    </row>
    <row r="223" spans="1:11" ht="38.25" x14ac:dyDescent="0.2">
      <c r="A223" s="242"/>
      <c r="B223" s="47" t="s">
        <v>63</v>
      </c>
      <c r="C223" s="21"/>
      <c r="D223" s="22"/>
      <c r="E223" s="145"/>
      <c r="F223" s="37">
        <v>2314</v>
      </c>
      <c r="G223" s="37">
        <v>1</v>
      </c>
      <c r="H223" s="37">
        <v>1</v>
      </c>
      <c r="I223" s="37">
        <f t="shared" si="16"/>
        <v>2314</v>
      </c>
      <c r="J223" s="149">
        <v>0.38669999999999999</v>
      </c>
      <c r="K223" s="37">
        <v>894.72</v>
      </c>
    </row>
    <row r="224" spans="1:11" ht="38.25" x14ac:dyDescent="0.2">
      <c r="A224" s="242"/>
      <c r="B224" s="47" t="s">
        <v>64</v>
      </c>
      <c r="C224" s="21"/>
      <c r="D224" s="22"/>
      <c r="E224" s="145"/>
      <c r="F224" s="37">
        <v>2314</v>
      </c>
      <c r="G224" s="37">
        <v>1</v>
      </c>
      <c r="H224" s="37">
        <v>1</v>
      </c>
      <c r="I224" s="37">
        <f t="shared" si="16"/>
        <v>2314</v>
      </c>
      <c r="J224" s="149">
        <v>0.12690000000000001</v>
      </c>
      <c r="K224" s="37">
        <v>293.64999999999998</v>
      </c>
    </row>
    <row r="225" spans="1:11" ht="38.25" x14ac:dyDescent="0.2">
      <c r="A225" s="242"/>
      <c r="B225" s="47" t="s">
        <v>65</v>
      </c>
      <c r="C225" s="21"/>
      <c r="D225" s="22"/>
      <c r="E225" s="145"/>
      <c r="F225" s="37">
        <v>2314</v>
      </c>
      <c r="G225" s="37">
        <v>1</v>
      </c>
      <c r="H225" s="37">
        <v>1</v>
      </c>
      <c r="I225" s="37">
        <f t="shared" si="16"/>
        <v>2314</v>
      </c>
      <c r="J225" s="149">
        <v>0.25829999999999997</v>
      </c>
      <c r="K225" s="37">
        <v>597.77</v>
      </c>
    </row>
    <row r="226" spans="1:11" ht="38.25" x14ac:dyDescent="0.2">
      <c r="A226" s="242"/>
      <c r="B226" s="47" t="s">
        <v>67</v>
      </c>
      <c r="C226" s="21"/>
      <c r="D226" s="22"/>
      <c r="E226" s="145"/>
      <c r="F226" s="37">
        <v>2314</v>
      </c>
      <c r="G226" s="37">
        <v>1</v>
      </c>
      <c r="H226" s="37">
        <v>1</v>
      </c>
      <c r="I226" s="37">
        <f t="shared" si="16"/>
        <v>2314</v>
      </c>
      <c r="J226" s="149">
        <v>0.93689999999999996</v>
      </c>
      <c r="K226" s="37">
        <v>2168</v>
      </c>
    </row>
    <row r="227" spans="1:11" ht="25.5" x14ac:dyDescent="0.2">
      <c r="A227" s="242"/>
      <c r="B227" s="47" t="s">
        <v>68</v>
      </c>
      <c r="C227" s="21"/>
      <c r="D227" s="22"/>
      <c r="E227" s="145"/>
      <c r="F227" s="37">
        <v>2314</v>
      </c>
      <c r="G227" s="37">
        <v>1</v>
      </c>
      <c r="H227" s="37">
        <v>1</v>
      </c>
      <c r="I227" s="37">
        <f t="shared" si="16"/>
        <v>2314</v>
      </c>
      <c r="J227" s="149">
        <v>9.4799999999999995E-2</v>
      </c>
      <c r="K227" s="37">
        <v>219.32</v>
      </c>
    </row>
    <row r="228" spans="1:11" ht="25.5" x14ac:dyDescent="0.2">
      <c r="A228" s="242"/>
      <c r="B228" s="47" t="s">
        <v>69</v>
      </c>
      <c r="C228" s="21"/>
      <c r="D228" s="22"/>
      <c r="E228" s="145"/>
      <c r="F228" s="37">
        <v>2314</v>
      </c>
      <c r="G228" s="37">
        <v>1</v>
      </c>
      <c r="H228" s="37">
        <v>1</v>
      </c>
      <c r="I228" s="37">
        <f t="shared" si="16"/>
        <v>2314</v>
      </c>
      <c r="J228" s="149">
        <v>0.48380000000000001</v>
      </c>
      <c r="K228" s="37">
        <v>1119.44</v>
      </c>
    </row>
    <row r="229" spans="1:11" ht="38.25" x14ac:dyDescent="0.2">
      <c r="A229" s="242"/>
      <c r="B229" s="47" t="s">
        <v>82</v>
      </c>
      <c r="C229" s="21"/>
      <c r="D229" s="22"/>
      <c r="E229" s="145"/>
      <c r="F229" s="37">
        <v>2314</v>
      </c>
      <c r="G229" s="37">
        <v>1</v>
      </c>
      <c r="H229" s="37">
        <v>1</v>
      </c>
      <c r="I229" s="37">
        <f t="shared" si="16"/>
        <v>2314</v>
      </c>
      <c r="J229" s="149">
        <v>0.35339999999999999</v>
      </c>
      <c r="K229" s="37">
        <v>817.84</v>
      </c>
    </row>
    <row r="230" spans="1:11" ht="38.25" x14ac:dyDescent="0.2">
      <c r="A230" s="242"/>
      <c r="B230" s="47" t="s">
        <v>70</v>
      </c>
      <c r="C230" s="21"/>
      <c r="D230" s="22"/>
      <c r="E230" s="145"/>
      <c r="F230" s="37">
        <v>2314</v>
      </c>
      <c r="G230" s="37">
        <v>1</v>
      </c>
      <c r="H230" s="37">
        <v>1</v>
      </c>
      <c r="I230" s="37">
        <f t="shared" si="16"/>
        <v>2314</v>
      </c>
      <c r="J230" s="149">
        <v>0.18859999999999999</v>
      </c>
      <c r="K230" s="37">
        <v>436.45</v>
      </c>
    </row>
    <row r="231" spans="1:11" ht="38.25" x14ac:dyDescent="0.2">
      <c r="A231" s="242"/>
      <c r="B231" s="47" t="s">
        <v>71</v>
      </c>
      <c r="C231" s="21"/>
      <c r="D231" s="22"/>
      <c r="E231" s="145"/>
      <c r="F231" s="37">
        <v>2314</v>
      </c>
      <c r="G231" s="37">
        <v>1</v>
      </c>
      <c r="H231" s="37">
        <v>1</v>
      </c>
      <c r="I231" s="37">
        <f t="shared" si="16"/>
        <v>2314</v>
      </c>
      <c r="J231" s="149">
        <v>0.44829999999999998</v>
      </c>
      <c r="K231" s="37">
        <v>1037.3499999999999</v>
      </c>
    </row>
    <row r="232" spans="1:11" ht="38.25" x14ac:dyDescent="0.2">
      <c r="A232" s="242"/>
      <c r="B232" s="47" t="s">
        <v>72</v>
      </c>
      <c r="C232" s="21"/>
      <c r="D232" s="22"/>
      <c r="E232" s="145"/>
      <c r="F232" s="37">
        <v>2314</v>
      </c>
      <c r="G232" s="37">
        <v>1</v>
      </c>
      <c r="H232" s="37">
        <v>1</v>
      </c>
      <c r="I232" s="37">
        <f t="shared" si="16"/>
        <v>2314</v>
      </c>
      <c r="J232" s="149">
        <v>0.20699999999999999</v>
      </c>
      <c r="K232" s="37">
        <v>479.1</v>
      </c>
    </row>
    <row r="233" spans="1:11" ht="38.25" x14ac:dyDescent="0.2">
      <c r="A233" s="242"/>
      <c r="B233" s="47" t="s">
        <v>74</v>
      </c>
      <c r="C233" s="21"/>
      <c r="D233" s="22"/>
      <c r="E233" s="145"/>
      <c r="F233" s="37">
        <v>2314</v>
      </c>
      <c r="G233" s="37">
        <v>1</v>
      </c>
      <c r="H233" s="37">
        <v>1</v>
      </c>
      <c r="I233" s="37">
        <f t="shared" si="16"/>
        <v>2314</v>
      </c>
      <c r="J233" s="149">
        <v>0.24010000000000001</v>
      </c>
      <c r="K233" s="37">
        <v>555.67999999999995</v>
      </c>
    </row>
    <row r="234" spans="1:11" s="9" customFormat="1" ht="38.25" x14ac:dyDescent="0.2">
      <c r="A234" s="109"/>
      <c r="B234" s="54" t="s">
        <v>98</v>
      </c>
      <c r="C234" s="60"/>
      <c r="D234" s="55" t="s">
        <v>26</v>
      </c>
      <c r="E234" s="56" t="s">
        <v>172</v>
      </c>
      <c r="F234" s="58"/>
      <c r="G234" s="58"/>
      <c r="H234" s="58"/>
      <c r="I234" s="58"/>
      <c r="J234" s="58"/>
      <c r="K234" s="58"/>
    </row>
    <row r="235" spans="1:11" ht="25.5" x14ac:dyDescent="0.2">
      <c r="A235" s="162" t="s">
        <v>217</v>
      </c>
      <c r="B235" s="155" t="s">
        <v>46</v>
      </c>
      <c r="C235" s="29"/>
      <c r="D235" s="22"/>
      <c r="E235" s="145"/>
      <c r="F235" s="37">
        <f>'Приложение 1 Базовый'!G49</f>
        <v>2314</v>
      </c>
      <c r="G235" s="37">
        <v>1</v>
      </c>
      <c r="H235" s="37">
        <v>1</v>
      </c>
      <c r="I235" s="37">
        <f t="shared" ref="I235:I257" si="17">ROUND(F235*G235*H235,2)</f>
        <v>2314</v>
      </c>
      <c r="J235" s="149">
        <v>0.1217</v>
      </c>
      <c r="K235" s="37">
        <v>281.51</v>
      </c>
    </row>
    <row r="236" spans="1:11" ht="25.5" x14ac:dyDescent="0.2">
      <c r="A236" s="254"/>
      <c r="B236" s="155" t="s">
        <v>47</v>
      </c>
      <c r="C236" s="29"/>
      <c r="D236" s="22"/>
      <c r="E236" s="145"/>
      <c r="F236" s="37">
        <v>2314</v>
      </c>
      <c r="G236" s="37">
        <v>1</v>
      </c>
      <c r="H236" s="37">
        <v>1</v>
      </c>
      <c r="I236" s="37">
        <f t="shared" si="17"/>
        <v>2314</v>
      </c>
      <c r="J236" s="149">
        <v>6.7100000000000007E-2</v>
      </c>
      <c r="K236" s="37">
        <v>155.29</v>
      </c>
    </row>
    <row r="237" spans="1:11" ht="25.5" x14ac:dyDescent="0.2">
      <c r="A237" s="254"/>
      <c r="B237" s="47" t="s">
        <v>80</v>
      </c>
      <c r="C237" s="29"/>
      <c r="D237" s="22"/>
      <c r="E237" s="145"/>
      <c r="F237" s="37">
        <v>2314</v>
      </c>
      <c r="G237" s="37">
        <v>1</v>
      </c>
      <c r="H237" s="37">
        <v>1</v>
      </c>
      <c r="I237" s="37">
        <f t="shared" si="17"/>
        <v>2314</v>
      </c>
      <c r="J237" s="149">
        <v>0.7601</v>
      </c>
      <c r="K237" s="37">
        <v>1758.8</v>
      </c>
    </row>
    <row r="238" spans="1:11" ht="25.5" x14ac:dyDescent="0.2">
      <c r="A238" s="254"/>
      <c r="B238" s="47" t="s">
        <v>53</v>
      </c>
      <c r="C238" s="29"/>
      <c r="D238" s="22"/>
      <c r="E238" s="145"/>
      <c r="F238" s="37">
        <v>2314</v>
      </c>
      <c r="G238" s="37">
        <v>1</v>
      </c>
      <c r="H238" s="37">
        <v>1</v>
      </c>
      <c r="I238" s="37">
        <f t="shared" si="17"/>
        <v>2314</v>
      </c>
      <c r="J238" s="149">
        <v>0.27060000000000001</v>
      </c>
      <c r="K238" s="37">
        <v>626.1</v>
      </c>
    </row>
    <row r="239" spans="1:11" ht="38.25" x14ac:dyDescent="0.2">
      <c r="A239" s="254"/>
      <c r="B239" s="47" t="s">
        <v>54</v>
      </c>
      <c r="C239" s="29"/>
      <c r="D239" s="22"/>
      <c r="E239" s="145"/>
      <c r="F239" s="37">
        <v>2314</v>
      </c>
      <c r="G239" s="37">
        <v>1</v>
      </c>
      <c r="H239" s="37">
        <v>1</v>
      </c>
      <c r="I239" s="37">
        <f t="shared" si="17"/>
        <v>2314</v>
      </c>
      <c r="J239" s="149">
        <v>0.72170000000000001</v>
      </c>
      <c r="K239" s="37">
        <v>1669.9</v>
      </c>
    </row>
    <row r="240" spans="1:11" ht="38.25" x14ac:dyDescent="0.2">
      <c r="A240" s="254"/>
      <c r="B240" s="47" t="s">
        <v>55</v>
      </c>
      <c r="C240" s="29"/>
      <c r="D240" s="22"/>
      <c r="E240" s="145"/>
      <c r="F240" s="37">
        <v>2314</v>
      </c>
      <c r="G240" s="37">
        <v>1</v>
      </c>
      <c r="H240" s="37">
        <v>1</v>
      </c>
      <c r="I240" s="37">
        <f t="shared" si="17"/>
        <v>2314</v>
      </c>
      <c r="J240" s="149">
        <v>0.33279999999999998</v>
      </c>
      <c r="K240" s="37">
        <v>770.17</v>
      </c>
    </row>
    <row r="241" spans="1:11" ht="38.25" x14ac:dyDescent="0.2">
      <c r="A241" s="254"/>
      <c r="B241" s="47" t="s">
        <v>81</v>
      </c>
      <c r="C241" s="29"/>
      <c r="D241" s="22"/>
      <c r="E241" s="145"/>
      <c r="F241" s="37">
        <v>2314</v>
      </c>
      <c r="G241" s="37">
        <v>1</v>
      </c>
      <c r="H241" s="37">
        <v>1</v>
      </c>
      <c r="I241" s="37">
        <f t="shared" si="17"/>
        <v>2314</v>
      </c>
      <c r="J241" s="149">
        <v>0.51949999999999996</v>
      </c>
      <c r="K241" s="37">
        <v>1202.1099999999999</v>
      </c>
    </row>
    <row r="242" spans="1:11" ht="38.25" x14ac:dyDescent="0.2">
      <c r="A242" s="254"/>
      <c r="B242" s="47" t="s">
        <v>56</v>
      </c>
      <c r="C242" s="29"/>
      <c r="D242" s="22"/>
      <c r="E242" s="145"/>
      <c r="F242" s="37">
        <v>2314</v>
      </c>
      <c r="G242" s="37">
        <v>1</v>
      </c>
      <c r="H242" s="37">
        <v>1</v>
      </c>
      <c r="I242" s="37">
        <f t="shared" si="17"/>
        <v>2314</v>
      </c>
      <c r="J242" s="149">
        <v>0.14369999999999999</v>
      </c>
      <c r="K242" s="37">
        <v>332.57</v>
      </c>
    </row>
    <row r="243" spans="1:11" ht="38.25" x14ac:dyDescent="0.2">
      <c r="A243" s="254"/>
      <c r="B243" s="47" t="s">
        <v>57</v>
      </c>
      <c r="C243" s="29"/>
      <c r="D243" s="22"/>
      <c r="E243" s="145"/>
      <c r="F243" s="37">
        <v>2314</v>
      </c>
      <c r="G243" s="37">
        <v>1</v>
      </c>
      <c r="H243" s="37">
        <v>1</v>
      </c>
      <c r="I243" s="37">
        <f t="shared" si="17"/>
        <v>2314</v>
      </c>
      <c r="J243" s="149">
        <v>0.23649999999999999</v>
      </c>
      <c r="K243" s="37">
        <v>547.27</v>
      </c>
    </row>
    <row r="244" spans="1:11" ht="38.25" x14ac:dyDescent="0.2">
      <c r="A244" s="254"/>
      <c r="B244" s="47" t="s">
        <v>58</v>
      </c>
      <c r="C244" s="29"/>
      <c r="D244" s="22"/>
      <c r="E244" s="145"/>
      <c r="F244" s="37">
        <v>2314</v>
      </c>
      <c r="G244" s="37">
        <v>1</v>
      </c>
      <c r="H244" s="37">
        <v>1</v>
      </c>
      <c r="I244" s="37">
        <f t="shared" si="17"/>
        <v>2314</v>
      </c>
      <c r="J244" s="149">
        <v>5.8599999999999999E-2</v>
      </c>
      <c r="K244" s="37">
        <v>135.71</v>
      </c>
    </row>
    <row r="245" spans="1:11" ht="38.25" x14ac:dyDescent="0.2">
      <c r="A245" s="254"/>
      <c r="B245" s="47" t="s">
        <v>62</v>
      </c>
      <c r="C245" s="29"/>
      <c r="D245" s="22"/>
      <c r="E245" s="145"/>
      <c r="F245" s="37">
        <v>2314</v>
      </c>
      <c r="G245" s="37">
        <v>1</v>
      </c>
      <c r="H245" s="37">
        <v>1</v>
      </c>
      <c r="I245" s="37">
        <f t="shared" si="17"/>
        <v>2314</v>
      </c>
      <c r="J245" s="149">
        <v>0.3054</v>
      </c>
      <c r="K245" s="37">
        <v>706.74</v>
      </c>
    </row>
    <row r="246" spans="1:11" ht="38.25" x14ac:dyDescent="0.2">
      <c r="A246" s="254"/>
      <c r="B246" s="47" t="s">
        <v>63</v>
      </c>
      <c r="C246" s="29"/>
      <c r="D246" s="22"/>
      <c r="E246" s="145"/>
      <c r="F246" s="37">
        <v>2314</v>
      </c>
      <c r="G246" s="37">
        <v>1</v>
      </c>
      <c r="H246" s="37">
        <v>1</v>
      </c>
      <c r="I246" s="37">
        <f t="shared" si="17"/>
        <v>2314</v>
      </c>
      <c r="J246" s="149">
        <v>0.3866</v>
      </c>
      <c r="K246" s="37">
        <v>894.69</v>
      </c>
    </row>
    <row r="247" spans="1:11" ht="38.25" x14ac:dyDescent="0.2">
      <c r="A247" s="254"/>
      <c r="B247" s="47" t="s">
        <v>64</v>
      </c>
      <c r="C247" s="29"/>
      <c r="D247" s="22"/>
      <c r="E247" s="145"/>
      <c r="F247" s="37">
        <v>2314</v>
      </c>
      <c r="G247" s="37">
        <v>1</v>
      </c>
      <c r="H247" s="37">
        <v>1</v>
      </c>
      <c r="I247" s="37">
        <f t="shared" si="17"/>
        <v>2314</v>
      </c>
      <c r="J247" s="149">
        <v>0.12690000000000001</v>
      </c>
      <c r="K247" s="37">
        <v>293.67</v>
      </c>
    </row>
    <row r="248" spans="1:11" ht="38.25" x14ac:dyDescent="0.2">
      <c r="A248" s="254"/>
      <c r="B248" s="47" t="s">
        <v>65</v>
      </c>
      <c r="C248" s="29"/>
      <c r="D248" s="22"/>
      <c r="E248" s="145"/>
      <c r="F248" s="37">
        <v>2314</v>
      </c>
      <c r="G248" s="37">
        <v>1</v>
      </c>
      <c r="H248" s="37">
        <v>1</v>
      </c>
      <c r="I248" s="37">
        <f t="shared" si="17"/>
        <v>2314</v>
      </c>
      <c r="J248" s="149">
        <v>0.25829999999999997</v>
      </c>
      <c r="K248" s="37">
        <v>597.79</v>
      </c>
    </row>
    <row r="249" spans="1:11" ht="38.25" x14ac:dyDescent="0.2">
      <c r="A249" s="254"/>
      <c r="B249" s="47" t="s">
        <v>67</v>
      </c>
      <c r="C249" s="29"/>
      <c r="D249" s="22"/>
      <c r="E249" s="145"/>
      <c r="F249" s="37">
        <v>2314</v>
      </c>
      <c r="G249" s="37">
        <v>1</v>
      </c>
      <c r="H249" s="37">
        <v>1</v>
      </c>
      <c r="I249" s="37">
        <f t="shared" si="17"/>
        <v>2314</v>
      </c>
      <c r="J249" s="149">
        <v>1.03</v>
      </c>
      <c r="K249" s="37">
        <v>2383.5</v>
      </c>
    </row>
    <row r="250" spans="1:11" ht="25.5" x14ac:dyDescent="0.2">
      <c r="A250" s="254"/>
      <c r="B250" s="47" t="s">
        <v>68</v>
      </c>
      <c r="C250" s="29"/>
      <c r="D250" s="22"/>
      <c r="E250" s="145"/>
      <c r="F250" s="37">
        <v>2314</v>
      </c>
      <c r="G250" s="37">
        <v>1</v>
      </c>
      <c r="H250" s="37">
        <v>1</v>
      </c>
      <c r="I250" s="37">
        <f t="shared" si="17"/>
        <v>2314</v>
      </c>
      <c r="J250" s="149">
        <v>9.4799999999999995E-2</v>
      </c>
      <c r="K250" s="37">
        <v>219.32</v>
      </c>
    </row>
    <row r="251" spans="1:11" ht="38.25" x14ac:dyDescent="0.2">
      <c r="A251" s="254"/>
      <c r="B251" s="47" t="s">
        <v>82</v>
      </c>
      <c r="C251" s="29"/>
      <c r="D251" s="22"/>
      <c r="E251" s="145"/>
      <c r="F251" s="37">
        <v>2314</v>
      </c>
      <c r="G251" s="37">
        <v>1</v>
      </c>
      <c r="H251" s="37">
        <v>1</v>
      </c>
      <c r="I251" s="37">
        <f t="shared" si="17"/>
        <v>2314</v>
      </c>
      <c r="J251" s="149">
        <v>0.35339999999999999</v>
      </c>
      <c r="K251" s="37">
        <v>817.88</v>
      </c>
    </row>
    <row r="252" spans="1:11" ht="38.25" x14ac:dyDescent="0.2">
      <c r="A252" s="254"/>
      <c r="B252" s="47" t="s">
        <v>70</v>
      </c>
      <c r="C252" s="29"/>
      <c r="D252" s="22"/>
      <c r="E252" s="145"/>
      <c r="F252" s="37">
        <v>2314</v>
      </c>
      <c r="G252" s="37">
        <v>1</v>
      </c>
      <c r="H252" s="37">
        <v>1</v>
      </c>
      <c r="I252" s="37">
        <f t="shared" si="17"/>
        <v>2314</v>
      </c>
      <c r="J252" s="149">
        <v>0.18870000000000001</v>
      </c>
      <c r="K252" s="37">
        <v>436.67</v>
      </c>
    </row>
    <row r="253" spans="1:11" ht="38.25" x14ac:dyDescent="0.2">
      <c r="A253" s="254"/>
      <c r="B253" s="47" t="s">
        <v>71</v>
      </c>
      <c r="C253" s="29"/>
      <c r="D253" s="22"/>
      <c r="E253" s="145"/>
      <c r="F253" s="37">
        <v>2314</v>
      </c>
      <c r="G253" s="37">
        <v>1</v>
      </c>
      <c r="H253" s="37">
        <v>1</v>
      </c>
      <c r="I253" s="37">
        <f t="shared" si="17"/>
        <v>2314</v>
      </c>
      <c r="J253" s="149">
        <v>0.44819999999999999</v>
      </c>
      <c r="K253" s="37">
        <v>1037.2</v>
      </c>
    </row>
    <row r="254" spans="1:11" ht="38.25" x14ac:dyDescent="0.2">
      <c r="A254" s="254"/>
      <c r="B254" s="47" t="s">
        <v>72</v>
      </c>
      <c r="C254" s="29"/>
      <c r="D254" s="22"/>
      <c r="E254" s="145"/>
      <c r="F254" s="37">
        <v>2314</v>
      </c>
      <c r="G254" s="37">
        <v>1</v>
      </c>
      <c r="H254" s="37">
        <v>1</v>
      </c>
      <c r="I254" s="37">
        <f t="shared" si="17"/>
        <v>2314</v>
      </c>
      <c r="J254" s="149">
        <v>0.20699999999999999</v>
      </c>
      <c r="K254" s="37">
        <v>479.07</v>
      </c>
    </row>
    <row r="255" spans="1:11" ht="38.25" x14ac:dyDescent="0.2">
      <c r="A255" s="172"/>
      <c r="B255" s="47" t="s">
        <v>74</v>
      </c>
      <c r="C255" s="29"/>
      <c r="D255" s="22"/>
      <c r="E255" s="145"/>
      <c r="F255" s="37">
        <v>2314</v>
      </c>
      <c r="G255" s="37">
        <v>1</v>
      </c>
      <c r="H255" s="37">
        <v>1</v>
      </c>
      <c r="I255" s="37">
        <f t="shared" si="17"/>
        <v>2314</v>
      </c>
      <c r="J255" s="149">
        <v>0.24010000000000001</v>
      </c>
      <c r="K255" s="37">
        <v>555.65</v>
      </c>
    </row>
    <row r="256" spans="1:11" s="9" customFormat="1" x14ac:dyDescent="0.2">
      <c r="A256" s="156"/>
      <c r="B256" s="157" t="s">
        <v>257</v>
      </c>
      <c r="C256" s="28"/>
      <c r="D256" s="69" t="s">
        <v>160</v>
      </c>
      <c r="E256" s="70" t="s">
        <v>258</v>
      </c>
      <c r="F256" s="39"/>
      <c r="G256" s="39"/>
      <c r="H256" s="39"/>
      <c r="I256" s="39"/>
      <c r="J256" s="158"/>
      <c r="K256" s="158"/>
    </row>
    <row r="257" spans="1:11" ht="25.5" x14ac:dyDescent="0.2">
      <c r="A257" s="143" t="s">
        <v>259</v>
      </c>
      <c r="B257" s="47" t="s">
        <v>260</v>
      </c>
      <c r="C257" s="29"/>
      <c r="D257" s="22"/>
      <c r="E257" s="145"/>
      <c r="F257" s="37">
        <f>'Приложение 1 Базовый'!G50</f>
        <v>1523.64</v>
      </c>
      <c r="G257" s="37">
        <v>1</v>
      </c>
      <c r="H257" s="37">
        <v>1</v>
      </c>
      <c r="I257" s="37">
        <f t="shared" si="17"/>
        <v>1523.64</v>
      </c>
      <c r="J257" s="149">
        <v>1</v>
      </c>
      <c r="K257" s="37">
        <v>1523.64</v>
      </c>
    </row>
    <row r="258" spans="1:11" ht="38.25" x14ac:dyDescent="0.2">
      <c r="A258" s="103"/>
      <c r="B258" s="54" t="s">
        <v>27</v>
      </c>
      <c r="C258" s="60"/>
      <c r="D258" s="61"/>
      <c r="E258" s="56" t="s">
        <v>167</v>
      </c>
      <c r="F258" s="58"/>
      <c r="G258" s="58"/>
      <c r="H258" s="58"/>
      <c r="I258" s="58"/>
      <c r="J258" s="58"/>
      <c r="K258" s="58"/>
    </row>
    <row r="259" spans="1:11" ht="38.25" x14ac:dyDescent="0.2">
      <c r="A259" s="242" t="s">
        <v>245</v>
      </c>
      <c r="B259" s="152" t="s">
        <v>51</v>
      </c>
      <c r="C259" s="29"/>
      <c r="D259" s="33"/>
      <c r="E259" s="7"/>
      <c r="F259" s="37">
        <f>'Приложение 1 Базовый'!G52</f>
        <v>6883.14</v>
      </c>
      <c r="G259" s="37">
        <v>1</v>
      </c>
      <c r="H259" s="37">
        <v>1</v>
      </c>
      <c r="I259" s="37">
        <f t="shared" ref="I259:I264" si="18">ROUND(F259*G259*H259,2)</f>
        <v>6883.14</v>
      </c>
      <c r="J259" s="149">
        <v>0.57010000000000005</v>
      </c>
      <c r="K259" s="37">
        <v>3923.98</v>
      </c>
    </row>
    <row r="260" spans="1:11" ht="25.5" x14ac:dyDescent="0.2">
      <c r="A260" s="242"/>
      <c r="B260" s="152" t="s">
        <v>83</v>
      </c>
      <c r="C260" s="29"/>
      <c r="D260" s="33"/>
      <c r="E260" s="7"/>
      <c r="F260" s="37">
        <f>'Приложение 1 Базовый'!G52</f>
        <v>6883.14</v>
      </c>
      <c r="G260" s="37">
        <v>1</v>
      </c>
      <c r="H260" s="37">
        <v>1</v>
      </c>
      <c r="I260" s="37">
        <f t="shared" si="18"/>
        <v>6883.14</v>
      </c>
      <c r="J260" s="149">
        <v>0.45119999999999999</v>
      </c>
      <c r="K260" s="37">
        <v>3105.62</v>
      </c>
    </row>
    <row r="261" spans="1:11" ht="38.25" x14ac:dyDescent="0.2">
      <c r="A261" s="242"/>
      <c r="B261" s="152" t="s">
        <v>52</v>
      </c>
      <c r="C261" s="29"/>
      <c r="D261" s="33"/>
      <c r="E261" s="7"/>
      <c r="F261" s="37">
        <f>'Приложение 1 Базовый'!G52</f>
        <v>6883.14</v>
      </c>
      <c r="G261" s="37">
        <v>1</v>
      </c>
      <c r="H261" s="37">
        <v>1</v>
      </c>
      <c r="I261" s="37">
        <f t="shared" si="18"/>
        <v>6883.14</v>
      </c>
      <c r="J261" s="149">
        <v>0.96609999999999996</v>
      </c>
      <c r="K261" s="37">
        <v>6649.75</v>
      </c>
    </row>
    <row r="262" spans="1:11" ht="25.5" x14ac:dyDescent="0.2">
      <c r="A262" s="242"/>
      <c r="B262" s="152" t="s">
        <v>46</v>
      </c>
      <c r="C262" s="29"/>
      <c r="D262" s="33"/>
      <c r="E262" s="7"/>
      <c r="F262" s="37">
        <f>'Приложение 1 Базовый'!G52</f>
        <v>6883.14</v>
      </c>
      <c r="G262" s="37">
        <v>1</v>
      </c>
      <c r="H262" s="37">
        <v>1</v>
      </c>
      <c r="I262" s="37">
        <f t="shared" si="18"/>
        <v>6883.14</v>
      </c>
      <c r="J262" s="149">
        <v>0.26450000000000001</v>
      </c>
      <c r="K262" s="37">
        <v>1820.68</v>
      </c>
    </row>
    <row r="263" spans="1:11" ht="25.5" x14ac:dyDescent="0.2">
      <c r="A263" s="242"/>
      <c r="B263" s="152" t="s">
        <v>47</v>
      </c>
      <c r="C263" s="29"/>
      <c r="D263" s="33"/>
      <c r="E263" s="7"/>
      <c r="F263" s="37">
        <f>'Приложение 1 Базовый'!G52</f>
        <v>6883.14</v>
      </c>
      <c r="G263" s="37">
        <v>1</v>
      </c>
      <c r="H263" s="37">
        <v>1</v>
      </c>
      <c r="I263" s="37">
        <f t="shared" si="18"/>
        <v>6883.14</v>
      </c>
      <c r="J263" s="149">
        <v>0.45090000000000002</v>
      </c>
      <c r="K263" s="37">
        <v>3103.46</v>
      </c>
    </row>
    <row r="264" spans="1:11" ht="25.5" x14ac:dyDescent="0.2">
      <c r="A264" s="242"/>
      <c r="B264" s="152" t="s">
        <v>50</v>
      </c>
      <c r="C264" s="29"/>
      <c r="D264" s="33"/>
      <c r="E264" s="7"/>
      <c r="F264" s="37">
        <f>'Приложение 1 Базовый'!G52</f>
        <v>6883.14</v>
      </c>
      <c r="G264" s="37">
        <v>1</v>
      </c>
      <c r="H264" s="37">
        <v>1</v>
      </c>
      <c r="I264" s="37">
        <f t="shared" si="18"/>
        <v>6883.14</v>
      </c>
      <c r="J264" s="149">
        <v>0.64629999999999999</v>
      </c>
      <c r="K264" s="37">
        <v>4448.2700000000004</v>
      </c>
    </row>
    <row r="265" spans="1:11" s="9" customFormat="1" ht="25.5" x14ac:dyDescent="0.2">
      <c r="A265" s="110"/>
      <c r="B265" s="14" t="s">
        <v>28</v>
      </c>
      <c r="C265" s="28"/>
      <c r="D265" s="31"/>
      <c r="E265" s="70" t="s">
        <v>177</v>
      </c>
      <c r="F265" s="39"/>
      <c r="G265" s="39"/>
      <c r="H265" s="39"/>
      <c r="I265" s="39"/>
      <c r="J265" s="39"/>
      <c r="K265" s="39"/>
    </row>
    <row r="266" spans="1:11" ht="25.5" x14ac:dyDescent="0.2">
      <c r="A266" s="242" t="s">
        <v>251</v>
      </c>
      <c r="B266" s="152" t="s">
        <v>83</v>
      </c>
      <c r="C266" s="29"/>
      <c r="D266" s="33"/>
      <c r="E266" s="7"/>
      <c r="F266" s="37">
        <f>'[1]Приложение 1 Базовый'!L53</f>
        <v>1294.52</v>
      </c>
      <c r="G266" s="37">
        <v>1</v>
      </c>
      <c r="H266" s="37">
        <v>1</v>
      </c>
      <c r="I266" s="37">
        <f t="shared" ref="I266:I271" si="19">ROUND(F266*G266*H266,2)</f>
        <v>1294.52</v>
      </c>
      <c r="J266" s="149">
        <v>0.55740000000000001</v>
      </c>
      <c r="K266" s="37">
        <v>721.54</v>
      </c>
    </row>
    <row r="267" spans="1:11" ht="25.5" x14ac:dyDescent="0.2">
      <c r="A267" s="242"/>
      <c r="B267" s="152" t="s">
        <v>46</v>
      </c>
      <c r="C267" s="29"/>
      <c r="D267" s="33"/>
      <c r="E267" s="7"/>
      <c r="F267" s="37">
        <v>1294.52</v>
      </c>
      <c r="G267" s="37">
        <v>1</v>
      </c>
      <c r="H267" s="37">
        <v>1</v>
      </c>
      <c r="I267" s="37">
        <f t="shared" si="19"/>
        <v>1294.52</v>
      </c>
      <c r="J267" s="149">
        <v>0.2109</v>
      </c>
      <c r="K267" s="37">
        <v>273.07</v>
      </c>
    </row>
    <row r="268" spans="1:11" ht="25.5" x14ac:dyDescent="0.2">
      <c r="A268" s="242"/>
      <c r="B268" s="152" t="s">
        <v>47</v>
      </c>
      <c r="C268" s="29"/>
      <c r="D268" s="33"/>
      <c r="E268" s="7"/>
      <c r="F268" s="37">
        <v>1294.52</v>
      </c>
      <c r="G268" s="37">
        <v>1</v>
      </c>
      <c r="H268" s="37">
        <v>1</v>
      </c>
      <c r="I268" s="37">
        <f t="shared" si="19"/>
        <v>1294.52</v>
      </c>
      <c r="J268" s="149">
        <v>0.18770000000000001</v>
      </c>
      <c r="K268" s="37">
        <v>242.92</v>
      </c>
    </row>
    <row r="269" spans="1:11" ht="25.5" x14ac:dyDescent="0.2">
      <c r="A269" s="242"/>
      <c r="B269" s="152" t="s">
        <v>84</v>
      </c>
      <c r="C269" s="29"/>
      <c r="D269" s="33"/>
      <c r="E269" s="7"/>
      <c r="F269" s="37">
        <v>1294.52</v>
      </c>
      <c r="G269" s="37">
        <v>1</v>
      </c>
      <c r="H269" s="37">
        <v>1</v>
      </c>
      <c r="I269" s="37">
        <f t="shared" si="19"/>
        <v>1294.52</v>
      </c>
      <c r="J269" s="149">
        <v>0.96440000000000003</v>
      </c>
      <c r="K269" s="37">
        <v>1248.42</v>
      </c>
    </row>
    <row r="270" spans="1:11" ht="25.5" x14ac:dyDescent="0.2">
      <c r="A270" s="242"/>
      <c r="B270" s="152" t="s">
        <v>85</v>
      </c>
      <c r="C270" s="29"/>
      <c r="D270" s="33"/>
      <c r="E270" s="7"/>
      <c r="F270" s="37">
        <v>1294.52</v>
      </c>
      <c r="G270" s="37">
        <v>1</v>
      </c>
      <c r="H270" s="37">
        <v>1</v>
      </c>
      <c r="I270" s="37">
        <f t="shared" si="19"/>
        <v>1294.52</v>
      </c>
      <c r="J270" s="149">
        <v>1.2665</v>
      </c>
      <c r="K270" s="37">
        <v>1639.57</v>
      </c>
    </row>
    <row r="271" spans="1:11" ht="25.5" x14ac:dyDescent="0.2">
      <c r="A271" s="242"/>
      <c r="B271" s="152" t="s">
        <v>86</v>
      </c>
      <c r="C271" s="29"/>
      <c r="D271" s="33"/>
      <c r="E271" s="7"/>
      <c r="F271" s="37">
        <v>1294.52</v>
      </c>
      <c r="G271" s="37">
        <v>1</v>
      </c>
      <c r="H271" s="37">
        <v>1</v>
      </c>
      <c r="I271" s="37">
        <f t="shared" si="19"/>
        <v>1294.52</v>
      </c>
      <c r="J271" s="149">
        <v>0.14299999999999999</v>
      </c>
      <c r="K271" s="37">
        <v>185.13</v>
      </c>
    </row>
    <row r="272" spans="1:11" ht="51" x14ac:dyDescent="0.2">
      <c r="A272" s="111"/>
      <c r="B272" s="54" t="s">
        <v>29</v>
      </c>
      <c r="C272" s="60"/>
      <c r="D272" s="62"/>
      <c r="E272" s="56" t="s">
        <v>175</v>
      </c>
      <c r="F272" s="58"/>
      <c r="G272" s="58"/>
      <c r="H272" s="58"/>
      <c r="I272" s="58"/>
      <c r="J272" s="58"/>
      <c r="K272" s="58"/>
    </row>
    <row r="273" spans="1:11" ht="38.25" x14ac:dyDescent="0.2">
      <c r="A273" s="100" t="s">
        <v>250</v>
      </c>
      <c r="B273" s="152" t="s">
        <v>79</v>
      </c>
      <c r="C273" s="29"/>
      <c r="D273" s="33"/>
      <c r="E273" s="7"/>
      <c r="F273" s="37">
        <f>'Приложение 1 Базовый'!G54</f>
        <v>4415.84</v>
      </c>
      <c r="G273" s="37">
        <v>1</v>
      </c>
      <c r="H273" s="37">
        <v>1</v>
      </c>
      <c r="I273" s="37">
        <f>ROUND(F273*G273*H273,2)</f>
        <v>4415.84</v>
      </c>
      <c r="J273" s="149">
        <v>0.7137</v>
      </c>
      <c r="K273" s="37">
        <v>3151.71</v>
      </c>
    </row>
    <row r="274" spans="1:11" ht="51" x14ac:dyDescent="0.2">
      <c r="A274" s="56"/>
      <c r="B274" s="54" t="s">
        <v>30</v>
      </c>
      <c r="C274" s="60"/>
      <c r="D274" s="62"/>
      <c r="E274" s="56" t="s">
        <v>207</v>
      </c>
      <c r="F274" s="58"/>
      <c r="G274" s="58"/>
      <c r="H274" s="58"/>
      <c r="I274" s="58"/>
      <c r="J274" s="58"/>
      <c r="K274" s="58"/>
    </row>
    <row r="275" spans="1:11" ht="38.25" x14ac:dyDescent="0.2">
      <c r="A275" s="100" t="s">
        <v>254</v>
      </c>
      <c r="B275" s="152" t="s">
        <v>87</v>
      </c>
      <c r="C275" s="29"/>
      <c r="D275" s="33"/>
      <c r="E275" s="7"/>
      <c r="F275" s="37">
        <f>'Приложение 1 Базовый'!G55</f>
        <v>20464.8</v>
      </c>
      <c r="G275" s="37">
        <v>1</v>
      </c>
      <c r="H275" s="37">
        <v>1</v>
      </c>
      <c r="I275" s="37">
        <f>ROUND(F275*G275*H275,2)</f>
        <v>20464.8</v>
      </c>
      <c r="J275" s="149">
        <v>0.86050000000000004</v>
      </c>
      <c r="K275" s="37">
        <v>17610.689999999999</v>
      </c>
    </row>
    <row r="276" spans="1:11" ht="51" x14ac:dyDescent="0.2">
      <c r="A276" s="56"/>
      <c r="B276" s="54" t="s">
        <v>31</v>
      </c>
      <c r="C276" s="60"/>
      <c r="D276" s="62"/>
      <c r="E276" s="56" t="s">
        <v>173</v>
      </c>
      <c r="F276" s="58"/>
      <c r="G276" s="58"/>
      <c r="H276" s="58"/>
      <c r="I276" s="58"/>
      <c r="J276" s="58"/>
      <c r="K276" s="58"/>
    </row>
    <row r="277" spans="1:11" ht="48" x14ac:dyDescent="0.2">
      <c r="A277" s="191" t="s">
        <v>256</v>
      </c>
      <c r="B277" s="17" t="s">
        <v>88</v>
      </c>
      <c r="C277" s="30"/>
      <c r="D277" s="34"/>
      <c r="E277" s="12"/>
      <c r="F277" s="18">
        <v>18403958</v>
      </c>
      <c r="G277" s="41">
        <v>1</v>
      </c>
      <c r="H277" s="41">
        <v>1</v>
      </c>
      <c r="I277" s="18">
        <f>ROUND(F277*G277*H277,2)</f>
        <v>18403958</v>
      </c>
      <c r="J277" s="149">
        <v>0.87170000000000003</v>
      </c>
      <c r="K277" s="37">
        <v>16042910.109999999</v>
      </c>
    </row>
    <row r="278" spans="1:11" ht="24" x14ac:dyDescent="0.2">
      <c r="A278" s="193"/>
      <c r="B278" s="23" t="s">
        <v>51</v>
      </c>
      <c r="C278" s="30"/>
      <c r="D278" s="34"/>
      <c r="E278" s="12"/>
      <c r="F278" s="41">
        <v>260251.68</v>
      </c>
      <c r="G278" s="41">
        <v>1</v>
      </c>
      <c r="H278" s="41">
        <v>1</v>
      </c>
      <c r="I278" s="41">
        <f>ROUND(F278*G278*H278,2)</f>
        <v>260251.68</v>
      </c>
      <c r="J278" s="149">
        <v>0.89219999999999999</v>
      </c>
      <c r="K278" s="37">
        <v>232203.19</v>
      </c>
    </row>
    <row r="279" spans="1:11" ht="63.75" x14ac:dyDescent="0.2">
      <c r="A279" s="112"/>
      <c r="B279" s="54" t="s">
        <v>32</v>
      </c>
      <c r="C279" s="60"/>
      <c r="D279" s="62"/>
      <c r="E279" s="56"/>
      <c r="F279" s="58"/>
      <c r="G279" s="58"/>
      <c r="H279" s="58"/>
      <c r="I279" s="58"/>
      <c r="J279" s="58"/>
      <c r="K279" s="58"/>
    </row>
    <row r="280" spans="1:11" ht="36" x14ac:dyDescent="0.2">
      <c r="A280" s="162" t="s">
        <v>246</v>
      </c>
      <c r="B280" s="265" t="s">
        <v>89</v>
      </c>
      <c r="C280" s="22" t="s">
        <v>169</v>
      </c>
      <c r="D280" s="33"/>
      <c r="E280" s="19" t="s">
        <v>113</v>
      </c>
      <c r="F280" s="37">
        <f>'Приложение 1 Базовый'!G58</f>
        <v>61.44</v>
      </c>
      <c r="G280" s="37">
        <v>1</v>
      </c>
      <c r="H280" s="37">
        <v>1</v>
      </c>
      <c r="I280" s="37">
        <f>ROUND(F280*G280*H280,2)</f>
        <v>61.44</v>
      </c>
      <c r="J280" s="149">
        <v>0.50980000000000003</v>
      </c>
      <c r="K280" s="37">
        <v>31.32</v>
      </c>
    </row>
    <row r="281" spans="1:11" ht="48" x14ac:dyDescent="0.2">
      <c r="A281" s="172"/>
      <c r="B281" s="266"/>
      <c r="C281" s="22" t="s">
        <v>168</v>
      </c>
      <c r="D281" s="33"/>
      <c r="E281" s="19" t="s">
        <v>114</v>
      </c>
      <c r="F281" s="37">
        <f>'Приложение 1 Базовый'!G59</f>
        <v>865.57</v>
      </c>
      <c r="G281" s="37">
        <v>1</v>
      </c>
      <c r="H281" s="37">
        <v>1</v>
      </c>
      <c r="I281" s="37">
        <f>ROUND(F281*G281*H281,2)</f>
        <v>865.57</v>
      </c>
      <c r="J281" s="149">
        <v>0.76060000000000005</v>
      </c>
      <c r="K281" s="37">
        <v>658.37</v>
      </c>
    </row>
    <row r="282" spans="1:11" ht="63.75" x14ac:dyDescent="0.2">
      <c r="A282" s="112"/>
      <c r="B282" s="54" t="s">
        <v>33</v>
      </c>
      <c r="C282" s="60"/>
      <c r="D282" s="62"/>
      <c r="E282" s="57" t="s">
        <v>170</v>
      </c>
      <c r="F282" s="58"/>
      <c r="G282" s="58"/>
      <c r="H282" s="58"/>
      <c r="I282" s="58"/>
      <c r="J282" s="58"/>
      <c r="K282" s="58"/>
    </row>
    <row r="283" spans="1:11" ht="38.25" x14ac:dyDescent="0.2">
      <c r="A283" s="100" t="s">
        <v>247</v>
      </c>
      <c r="B283" s="152" t="s">
        <v>90</v>
      </c>
      <c r="C283" s="29"/>
      <c r="D283" s="33"/>
      <c r="E283" s="7"/>
      <c r="F283" s="37">
        <f>'Приложение 1 Базовый'!G60</f>
        <v>5024.0600000000004</v>
      </c>
      <c r="G283" s="37">
        <v>1</v>
      </c>
      <c r="H283" s="37">
        <v>1</v>
      </c>
      <c r="I283" s="37">
        <f>ROUND(F283*G283*H283,2)</f>
        <v>5024.0600000000004</v>
      </c>
      <c r="J283" s="149">
        <v>0.74650000000000005</v>
      </c>
      <c r="K283" s="37">
        <v>3750.38</v>
      </c>
    </row>
    <row r="284" spans="1:11" s="9" customFormat="1" ht="102" x14ac:dyDescent="0.2">
      <c r="A284" s="113"/>
      <c r="B284" s="63" t="s">
        <v>134</v>
      </c>
      <c r="C284" s="60"/>
      <c r="D284" s="62"/>
      <c r="E284" s="56" t="s">
        <v>176</v>
      </c>
      <c r="F284" s="64"/>
      <c r="G284" s="58"/>
      <c r="H284" s="58"/>
      <c r="I284" s="58"/>
      <c r="J284" s="58"/>
      <c r="K284" s="58"/>
    </row>
    <row r="285" spans="1:11" ht="38.25" x14ac:dyDescent="0.2">
      <c r="A285" s="162" t="s">
        <v>253</v>
      </c>
      <c r="B285" s="152" t="s">
        <v>51</v>
      </c>
      <c r="C285" s="29"/>
      <c r="D285" s="33"/>
      <c r="E285" s="7"/>
      <c r="F285" s="46">
        <v>4237872</v>
      </c>
      <c r="G285" s="37">
        <v>1</v>
      </c>
      <c r="H285" s="37">
        <v>1</v>
      </c>
      <c r="I285" s="37">
        <f>ROUND(F285*G285*H285,2)</f>
        <v>4237872</v>
      </c>
      <c r="J285" s="149">
        <v>4.4600000000000001E-2</v>
      </c>
      <c r="K285" s="37">
        <v>188798</v>
      </c>
    </row>
    <row r="286" spans="1:11" ht="25.5" x14ac:dyDescent="0.2">
      <c r="A286" s="252"/>
      <c r="B286" s="152" t="s">
        <v>46</v>
      </c>
      <c r="C286" s="29"/>
      <c r="D286" s="33"/>
      <c r="E286" s="7"/>
      <c r="F286" s="46">
        <v>4237872</v>
      </c>
      <c r="G286" s="37">
        <v>1</v>
      </c>
      <c r="H286" s="37">
        <v>1</v>
      </c>
      <c r="I286" s="37">
        <f>ROUND(F286*G286*H286,2)</f>
        <v>4237872</v>
      </c>
      <c r="J286" s="149">
        <v>1.7999999999999999E-2</v>
      </c>
      <c r="K286" s="37">
        <v>76225</v>
      </c>
    </row>
    <row r="287" spans="1:11" s="9" customFormat="1" ht="51" x14ac:dyDescent="0.2">
      <c r="A287" s="56"/>
      <c r="B287" s="54" t="s">
        <v>35</v>
      </c>
      <c r="C287" s="60"/>
      <c r="D287" s="62"/>
      <c r="E287" s="56" t="s">
        <v>171</v>
      </c>
      <c r="F287" s="58"/>
      <c r="G287" s="58"/>
      <c r="H287" s="58"/>
      <c r="I287" s="58"/>
      <c r="J287" s="58"/>
      <c r="K287" s="58"/>
    </row>
    <row r="288" spans="1:11" ht="38.25" x14ac:dyDescent="0.2">
      <c r="A288" s="242" t="s">
        <v>248</v>
      </c>
      <c r="B288" s="152" t="s">
        <v>75</v>
      </c>
      <c r="C288" s="29"/>
      <c r="D288" s="33"/>
      <c r="E288" s="148"/>
      <c r="F288" s="37">
        <f>'Приложение 1 Базовый'!G62</f>
        <v>6850.39</v>
      </c>
      <c r="G288" s="37">
        <v>1</v>
      </c>
      <c r="H288" s="37">
        <v>1</v>
      </c>
      <c r="I288" s="37">
        <f>ROUND(F288*G288*H288,2)</f>
        <v>6850.39</v>
      </c>
      <c r="J288" s="149">
        <v>0.56010000000000004</v>
      </c>
      <c r="K288" s="37">
        <v>3836.57</v>
      </c>
    </row>
    <row r="289" spans="1:11" ht="38.25" x14ac:dyDescent="0.2">
      <c r="A289" s="242"/>
      <c r="B289" s="152" t="s">
        <v>60</v>
      </c>
      <c r="C289" s="29"/>
      <c r="D289" s="33"/>
      <c r="E289" s="146"/>
      <c r="F289" s="37">
        <f>'Приложение 1 Базовый'!G62</f>
        <v>6850.39</v>
      </c>
      <c r="G289" s="37">
        <v>1</v>
      </c>
      <c r="H289" s="37">
        <v>1</v>
      </c>
      <c r="I289" s="37">
        <f>ROUND(F289*G289*H289,2)</f>
        <v>6850.39</v>
      </c>
      <c r="J289" s="149">
        <v>0.80410000000000004</v>
      </c>
      <c r="K289" s="37">
        <v>5508.37</v>
      </c>
    </row>
    <row r="290" spans="1:11" s="9" customFormat="1" ht="102" x14ac:dyDescent="0.2">
      <c r="A290" s="56"/>
      <c r="B290" s="54" t="s">
        <v>36</v>
      </c>
      <c r="C290" s="60"/>
      <c r="D290" s="62"/>
      <c r="E290" s="56" t="s">
        <v>166</v>
      </c>
      <c r="F290" s="58"/>
      <c r="G290" s="58"/>
      <c r="H290" s="58"/>
      <c r="I290" s="58"/>
      <c r="J290" s="58"/>
      <c r="K290" s="58"/>
    </row>
    <row r="291" spans="1:11" ht="25.5" x14ac:dyDescent="0.2">
      <c r="A291" s="148" t="s">
        <v>244</v>
      </c>
      <c r="B291" s="152" t="s">
        <v>91</v>
      </c>
      <c r="C291" s="29"/>
      <c r="D291" s="33"/>
      <c r="E291" s="7"/>
      <c r="F291" s="37">
        <f>'Приложение 1 Базовый'!G63</f>
        <v>15149.77</v>
      </c>
      <c r="G291" s="37">
        <v>1</v>
      </c>
      <c r="H291" s="37">
        <v>1</v>
      </c>
      <c r="I291" s="37">
        <f>ROUND(F291*G291*H291,2)</f>
        <v>15149.77</v>
      </c>
      <c r="J291" s="149">
        <v>0.55669999999999997</v>
      </c>
      <c r="K291" s="37">
        <v>8434.07</v>
      </c>
    </row>
    <row r="292" spans="1:11" s="9" customFormat="1" ht="38.25" x14ac:dyDescent="0.2">
      <c r="A292" s="56"/>
      <c r="B292" s="54" t="s">
        <v>37</v>
      </c>
      <c r="C292" s="60"/>
      <c r="D292" s="62"/>
      <c r="E292" s="56" t="s">
        <v>133</v>
      </c>
      <c r="F292" s="65"/>
      <c r="G292" s="58"/>
      <c r="H292" s="58"/>
      <c r="I292" s="58"/>
      <c r="J292" s="58"/>
      <c r="K292" s="58"/>
    </row>
    <row r="293" spans="1:11" ht="25.5" x14ac:dyDescent="0.2">
      <c r="A293" s="242" t="s">
        <v>252</v>
      </c>
      <c r="B293" s="152" t="s">
        <v>46</v>
      </c>
      <c r="C293" s="29"/>
      <c r="D293" s="33"/>
      <c r="E293" s="7"/>
      <c r="F293" s="37">
        <f>'Приложение 1 Базовый'!G64</f>
        <v>1319.81</v>
      </c>
      <c r="G293" s="37">
        <v>1</v>
      </c>
      <c r="H293" s="37">
        <v>1</v>
      </c>
      <c r="I293" s="37">
        <f t="shared" ref="I293:I295" si="20">ROUND(F293*G293*H293,2)</f>
        <v>1319.81</v>
      </c>
      <c r="J293" s="149">
        <v>0.93989999999999996</v>
      </c>
      <c r="K293" s="37">
        <v>1240.44</v>
      </c>
    </row>
    <row r="294" spans="1:11" ht="25.5" x14ac:dyDescent="0.2">
      <c r="A294" s="242"/>
      <c r="B294" s="152" t="s">
        <v>47</v>
      </c>
      <c r="C294" s="29"/>
      <c r="D294" s="33"/>
      <c r="E294" s="7"/>
      <c r="F294" s="37">
        <f>'Приложение 1 Базовый'!G64</f>
        <v>1319.81</v>
      </c>
      <c r="G294" s="37">
        <v>1</v>
      </c>
      <c r="H294" s="37">
        <v>1</v>
      </c>
      <c r="I294" s="37">
        <f t="shared" si="20"/>
        <v>1319.81</v>
      </c>
      <c r="J294" s="149">
        <v>0.78390000000000004</v>
      </c>
      <c r="K294" s="37">
        <v>1034.6300000000001</v>
      </c>
    </row>
    <row r="295" spans="1:11" ht="25.5" x14ac:dyDescent="0.2">
      <c r="A295" s="242"/>
      <c r="B295" s="152" t="s">
        <v>45</v>
      </c>
      <c r="C295" s="29"/>
      <c r="D295" s="33"/>
      <c r="E295" s="7"/>
      <c r="F295" s="37">
        <f>'Приложение 1 Базовый'!G64</f>
        <v>1319.81</v>
      </c>
      <c r="G295" s="37">
        <v>1</v>
      </c>
      <c r="H295" s="37">
        <v>1</v>
      </c>
      <c r="I295" s="37">
        <f t="shared" si="20"/>
        <v>1319.81</v>
      </c>
      <c r="J295" s="149">
        <v>0.43819999999999998</v>
      </c>
      <c r="K295" s="37">
        <v>578.4</v>
      </c>
    </row>
    <row r="296" spans="1:11" s="9" customFormat="1" ht="63.75" x14ac:dyDescent="0.2">
      <c r="A296" s="112"/>
      <c r="B296" s="54" t="s">
        <v>38</v>
      </c>
      <c r="C296" s="60"/>
      <c r="D296" s="62"/>
      <c r="E296" s="56" t="s">
        <v>165</v>
      </c>
      <c r="F296" s="58"/>
      <c r="G296" s="58"/>
      <c r="H296" s="58"/>
      <c r="I296" s="58"/>
      <c r="J296" s="58"/>
      <c r="K296" s="58"/>
    </row>
    <row r="297" spans="1:11" ht="51" x14ac:dyDescent="0.2">
      <c r="A297" s="148" t="s">
        <v>249</v>
      </c>
      <c r="B297" s="152" t="s">
        <v>78</v>
      </c>
      <c r="C297" s="29"/>
      <c r="D297" s="33"/>
      <c r="E297" s="7"/>
      <c r="F297" s="37">
        <v>35352.83</v>
      </c>
      <c r="G297" s="38">
        <v>1</v>
      </c>
      <c r="H297" s="37">
        <v>1</v>
      </c>
      <c r="I297" s="37">
        <f>ROUND(F297*G297*H297,2)</f>
        <v>35352.83</v>
      </c>
      <c r="J297" s="149">
        <v>0.94340000000000002</v>
      </c>
      <c r="K297" s="37">
        <v>33352.089999999997</v>
      </c>
    </row>
    <row r="298" spans="1:11" s="9" customFormat="1" x14ac:dyDescent="0.2">
      <c r="A298" s="114"/>
      <c r="B298" s="54" t="s">
        <v>149</v>
      </c>
      <c r="C298" s="62"/>
      <c r="D298" s="66"/>
      <c r="E298" s="67"/>
      <c r="F298" s="58"/>
      <c r="G298" s="58"/>
      <c r="H298" s="58"/>
      <c r="I298" s="58"/>
      <c r="J298" s="58"/>
      <c r="K298" s="58"/>
    </row>
    <row r="299" spans="1:11" ht="144" x14ac:dyDescent="0.2">
      <c r="A299" s="270"/>
      <c r="B299" s="260" t="s">
        <v>118</v>
      </c>
      <c r="C299" s="26" t="s">
        <v>39</v>
      </c>
      <c r="D299" s="26"/>
      <c r="E299" s="26" t="s">
        <v>164</v>
      </c>
      <c r="F299" s="159">
        <f>'Приложение 1 Базовый'!G66</f>
        <v>24377.77</v>
      </c>
      <c r="G299" s="37">
        <v>1</v>
      </c>
      <c r="H299" s="37">
        <v>1</v>
      </c>
      <c r="I299" s="37">
        <f>ROUND(F299*G299*H299,2)</f>
        <v>24377.77</v>
      </c>
      <c r="J299" s="149">
        <v>0.89490000000000003</v>
      </c>
      <c r="K299" s="37">
        <v>21815.48</v>
      </c>
    </row>
    <row r="300" spans="1:11" ht="96" x14ac:dyDescent="0.2">
      <c r="A300" s="270"/>
      <c r="B300" s="260"/>
      <c r="C300" s="22" t="s">
        <v>40</v>
      </c>
      <c r="D300" s="148"/>
      <c r="E300" s="148" t="s">
        <v>205</v>
      </c>
      <c r="F300" s="159">
        <f>'Приложение 1 Базовый'!G67</f>
        <v>3299.94</v>
      </c>
      <c r="G300" s="37">
        <v>1</v>
      </c>
      <c r="H300" s="37">
        <v>1</v>
      </c>
      <c r="I300" s="37">
        <f>ROUND(F300*G300*H300,2)</f>
        <v>3299.94</v>
      </c>
      <c r="J300" s="149">
        <v>0.65100000000000002</v>
      </c>
      <c r="K300" s="37">
        <v>2148.36</v>
      </c>
    </row>
    <row r="301" spans="1:11" ht="60" x14ac:dyDescent="0.2">
      <c r="A301" s="270"/>
      <c r="B301" s="260"/>
      <c r="C301" s="22" t="s">
        <v>41</v>
      </c>
      <c r="D301" s="8"/>
      <c r="E301" s="8" t="s">
        <v>206</v>
      </c>
      <c r="F301" s="159">
        <f>'Приложение 1 Базовый'!G68</f>
        <v>3133.06</v>
      </c>
      <c r="G301" s="37">
        <v>1</v>
      </c>
      <c r="H301" s="37">
        <v>1</v>
      </c>
      <c r="I301" s="37">
        <f>ROUND(F301*G301*H301,2)</f>
        <v>3133.06</v>
      </c>
      <c r="J301" s="149">
        <v>0.74399999999999999</v>
      </c>
      <c r="K301" s="37">
        <v>2330.91</v>
      </c>
    </row>
    <row r="303" spans="1:11" x14ac:dyDescent="0.25">
      <c r="B303" s="224" t="s">
        <v>121</v>
      </c>
      <c r="C303" s="225"/>
      <c r="D303" s="225"/>
      <c r="E303" s="225"/>
      <c r="F303" s="225"/>
      <c r="G303" s="225"/>
      <c r="H303" s="225"/>
      <c r="I303" s="225"/>
      <c r="J303" s="225"/>
    </row>
    <row r="304" spans="1:11" ht="29.25" customHeight="1" x14ac:dyDescent="0.2">
      <c r="B304" s="232" t="s">
        <v>122</v>
      </c>
      <c r="C304" s="233"/>
      <c r="D304" s="233"/>
      <c r="E304" s="233"/>
      <c r="F304" s="233"/>
      <c r="G304" s="233"/>
      <c r="H304" s="233"/>
      <c r="I304" s="233"/>
      <c r="J304" s="233"/>
      <c r="K304" s="234"/>
    </row>
    <row r="305" spans="2:11" ht="30" customHeight="1" x14ac:dyDescent="0.2">
      <c r="B305" s="261" t="s">
        <v>129</v>
      </c>
      <c r="C305" s="262"/>
      <c r="D305" s="262"/>
      <c r="E305" s="262"/>
      <c r="F305" s="262"/>
      <c r="G305" s="231" t="s">
        <v>124</v>
      </c>
      <c r="H305" s="231"/>
      <c r="I305" s="231"/>
      <c r="J305" s="231"/>
      <c r="K305" s="210"/>
    </row>
    <row r="306" spans="2:11" ht="32.25" customHeight="1" x14ac:dyDescent="0.2">
      <c r="B306" s="221" t="s">
        <v>131</v>
      </c>
      <c r="C306" s="237"/>
      <c r="D306" s="237"/>
      <c r="E306" s="237"/>
      <c r="F306" s="237"/>
      <c r="G306" s="226" t="s">
        <v>126</v>
      </c>
      <c r="H306" s="227"/>
      <c r="I306" s="227"/>
      <c r="J306" s="227"/>
      <c r="K306" s="228"/>
    </row>
    <row r="307" spans="2:11" ht="34.5" customHeight="1" x14ac:dyDescent="0.2">
      <c r="B307" s="221" t="s">
        <v>132</v>
      </c>
      <c r="C307" s="237"/>
      <c r="D307" s="237"/>
      <c r="E307" s="237"/>
      <c r="F307" s="237"/>
      <c r="G307" s="226" t="s">
        <v>148</v>
      </c>
      <c r="H307" s="227"/>
      <c r="I307" s="227"/>
      <c r="J307" s="227"/>
      <c r="K307" s="228"/>
    </row>
    <row r="308" spans="2:11" ht="58.5" customHeight="1" x14ac:dyDescent="0.2">
      <c r="B308" s="221" t="s">
        <v>135</v>
      </c>
      <c r="C308" s="237"/>
      <c r="D308" s="237"/>
      <c r="E308" s="237"/>
      <c r="F308" s="237"/>
      <c r="G308" s="229">
        <v>1.6</v>
      </c>
      <c r="H308" s="230"/>
      <c r="I308" s="230"/>
      <c r="J308" s="230"/>
      <c r="K308" s="228"/>
    </row>
    <row r="309" spans="2:11" ht="50.25" customHeight="1" x14ac:dyDescent="0.2">
      <c r="B309" s="256" t="s">
        <v>128</v>
      </c>
      <c r="C309" s="257"/>
      <c r="D309" s="257"/>
      <c r="E309" s="257"/>
      <c r="F309" s="257"/>
      <c r="G309" s="257"/>
      <c r="H309" s="257"/>
      <c r="I309" s="257"/>
      <c r="J309" s="257"/>
      <c r="K309" s="258"/>
    </row>
    <row r="310" spans="2:11" ht="23.25" customHeight="1" x14ac:dyDescent="0.2">
      <c r="B310" s="238" t="s">
        <v>123</v>
      </c>
      <c r="C310" s="239"/>
      <c r="D310" s="239"/>
      <c r="E310" s="239"/>
      <c r="F310" s="239"/>
      <c r="G310" s="240" t="s">
        <v>124</v>
      </c>
      <c r="H310" s="240"/>
      <c r="I310" s="240"/>
      <c r="J310" s="240"/>
      <c r="K310" s="241"/>
    </row>
    <row r="311" spans="2:11" ht="23.25" customHeight="1" x14ac:dyDescent="0.2">
      <c r="B311" s="235" t="s">
        <v>125</v>
      </c>
      <c r="C311" s="236"/>
      <c r="D311" s="236"/>
      <c r="E311" s="236"/>
      <c r="F311" s="236"/>
      <c r="G311" s="229">
        <v>1.25</v>
      </c>
      <c r="H311" s="230"/>
      <c r="I311" s="230"/>
      <c r="J311" s="230"/>
      <c r="K311" s="228"/>
    </row>
    <row r="312" spans="2:11" ht="71.25" customHeight="1" x14ac:dyDescent="0.2">
      <c r="B312" s="221" t="s">
        <v>130</v>
      </c>
      <c r="C312" s="222"/>
      <c r="D312" s="222"/>
      <c r="E312" s="222"/>
      <c r="F312" s="222"/>
      <c r="G312" s="215" t="s">
        <v>127</v>
      </c>
      <c r="H312" s="216"/>
      <c r="I312" s="216"/>
      <c r="J312" s="216"/>
      <c r="K312" s="217"/>
    </row>
    <row r="313" spans="2:11" ht="72" customHeight="1" x14ac:dyDescent="0.2">
      <c r="B313" s="218" t="s">
        <v>138</v>
      </c>
      <c r="C313" s="219"/>
      <c r="D313" s="219"/>
      <c r="E313" s="219"/>
      <c r="F313" s="219"/>
      <c r="G313" s="219"/>
      <c r="H313" s="219"/>
      <c r="I313" s="219"/>
      <c r="J313" s="219"/>
      <c r="K313" s="220"/>
    </row>
  </sheetData>
  <mergeCells count="58">
    <mergeCell ref="J3:J4"/>
    <mergeCell ref="B309:K309"/>
    <mergeCell ref="B1:J1"/>
    <mergeCell ref="B299:B301"/>
    <mergeCell ref="B305:F305"/>
    <mergeCell ref="D3:D5"/>
    <mergeCell ref="C3:C5"/>
    <mergeCell ref="B3:B5"/>
    <mergeCell ref="B280:B281"/>
    <mergeCell ref="A2:J2"/>
    <mergeCell ref="A11:A12"/>
    <mergeCell ref="A17:A19"/>
    <mergeCell ref="A14:A15"/>
    <mergeCell ref="A49:A51"/>
    <mergeCell ref="A293:A295"/>
    <mergeCell ref="A299:A301"/>
    <mergeCell ref="A280:A281"/>
    <mergeCell ref="A102:A122"/>
    <mergeCell ref="A124:A142"/>
    <mergeCell ref="A144:A158"/>
    <mergeCell ref="A200:A203"/>
    <mergeCell ref="A277:A278"/>
    <mergeCell ref="A266:A271"/>
    <mergeCell ref="A209:A233"/>
    <mergeCell ref="A259:A264"/>
    <mergeCell ref="A235:A255"/>
    <mergeCell ref="G311:K311"/>
    <mergeCell ref="A77:A100"/>
    <mergeCell ref="A3:A5"/>
    <mergeCell ref="I3:I5"/>
    <mergeCell ref="G4:G5"/>
    <mergeCell ref="A166:A198"/>
    <mergeCell ref="B23:B26"/>
    <mergeCell ref="H4:H5"/>
    <mergeCell ref="G3:H3"/>
    <mergeCell ref="A53:A61"/>
    <mergeCell ref="A69:A71"/>
    <mergeCell ref="B27:B32"/>
    <mergeCell ref="A288:A289"/>
    <mergeCell ref="F3:F5"/>
    <mergeCell ref="E3:E5"/>
    <mergeCell ref="A285:A286"/>
    <mergeCell ref="G312:K312"/>
    <mergeCell ref="B313:K313"/>
    <mergeCell ref="B312:F312"/>
    <mergeCell ref="K3:K5"/>
    <mergeCell ref="B303:J303"/>
    <mergeCell ref="G307:K307"/>
    <mergeCell ref="G308:K308"/>
    <mergeCell ref="G305:K305"/>
    <mergeCell ref="B304:K304"/>
    <mergeCell ref="B311:F311"/>
    <mergeCell ref="B306:F306"/>
    <mergeCell ref="B307:F307"/>
    <mergeCell ref="B308:F308"/>
    <mergeCell ref="B310:F310"/>
    <mergeCell ref="G310:K310"/>
    <mergeCell ref="G306:K306"/>
  </mergeCells>
  <phoneticPr fontId="4" type="noConversion"/>
  <pageMargins left="0.39370078740157483" right="0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Базовый</vt:lpstr>
      <vt:lpstr>Приложение 2 Коэффиц.</vt:lpstr>
      <vt:lpstr>'Приложение 1 Базовый'!Заголовки_для_печати</vt:lpstr>
      <vt:lpstr>'Приложение 2 Коэффиц.'!Заголовки_для_печати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 Шеварыкин</cp:lastModifiedBy>
  <cp:lastPrinted>2019-11-07T06:36:48Z</cp:lastPrinted>
  <dcterms:created xsi:type="dcterms:W3CDTF">1996-10-08T23:32:33Z</dcterms:created>
  <dcterms:modified xsi:type="dcterms:W3CDTF">2019-11-19T08:22:03Z</dcterms:modified>
</cp:coreProperties>
</file>